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codeName="ThisWorkbook"/>
  <mc:AlternateContent xmlns:mc="http://schemas.openxmlformats.org/markup-compatibility/2006">
    <mc:Choice Requires="x15">
      <x15ac:absPath xmlns:x15ac="http://schemas.microsoft.com/office/spreadsheetml/2010/11/ac" url="Z:\Marketing &amp; Sales\Sales\KlantContactCentrum\Begrotingen\Besteladvies 2019\"/>
    </mc:Choice>
  </mc:AlternateContent>
  <xr:revisionPtr revIDLastSave="0" documentId="8_{8A22723C-663A-4887-80D8-659F4FDA26FE}" xr6:coauthVersionLast="31" xr6:coauthVersionMax="31" xr10:uidLastSave="{00000000-0000-0000-0000-000000000000}"/>
  <bookViews>
    <workbookView xWindow="0" yWindow="0" windowWidth="28800" windowHeight="12225" firstSheet="1" activeTab="1" xr2:uid="{00000000-000D-0000-FFFF-FFFF00000000}"/>
  </bookViews>
  <sheets>
    <sheet name="Instellingen" sheetId="1" state="hidden" r:id="rId1"/>
    <sheet name="Methode" sheetId="2" r:id="rId2"/>
    <sheet name="Software" sheetId="3" r:id="rId3"/>
    <sheet name="Blad3" sheetId="7" state="hidden" r:id="rId4"/>
    <sheet name="Blad1" sheetId="5" state="hidden" r:id="rId5"/>
    <sheet name="Blad2" sheetId="6" state="hidden" r:id="rId6"/>
    <sheet name="Taalmaker" sheetId="4" state="hidden" r:id="rId7"/>
  </sheets>
  <definedNames>
    <definedName name="_xlnm.Print_Area" localSheetId="1">Methode!$AA$101:$BS$679</definedName>
    <definedName name="_xlnm.Print_Area" localSheetId="2">Software!$AA$2:$BS$110</definedName>
    <definedName name="_xlnm.Print_Area" localSheetId="6">Taalmaker!$AA$2:$BS$96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N369" i="2" l="1"/>
  <c r="J563" i="2" l="1"/>
  <c r="H563" i="2" l="1"/>
  <c r="AN100" i="3"/>
  <c r="AN101" i="3" s="1"/>
  <c r="AN102" i="3" s="1"/>
  <c r="AN103" i="3" s="1"/>
  <c r="AN104" i="3" s="1"/>
  <c r="AN105" i="3" s="1"/>
  <c r="AN106" i="3" s="1"/>
  <c r="AN107" i="3" s="1"/>
  <c r="AN108" i="3" s="1"/>
  <c r="AN109" i="3" s="1"/>
  <c r="AJ108" i="3"/>
  <c r="AJ107" i="3"/>
  <c r="AJ106" i="3"/>
  <c r="AJ105" i="3"/>
  <c r="AJ104" i="3"/>
  <c r="AJ103" i="3"/>
  <c r="AJ102" i="3"/>
  <c r="AJ101" i="3"/>
  <c r="AJ100" i="3"/>
  <c r="AJ99" i="3"/>
  <c r="Z92" i="4"/>
  <c r="W92" i="4" s="1"/>
  <c r="Z88" i="4"/>
  <c r="W88" i="4" s="1"/>
  <c r="Z77" i="4"/>
  <c r="W77" i="4" s="1"/>
  <c r="Z73" i="4"/>
  <c r="W73" i="4" s="1"/>
  <c r="Z60" i="4"/>
  <c r="W60" i="4" s="1"/>
  <c r="Z56" i="4"/>
  <c r="W56" i="4" s="1"/>
  <c r="Z45" i="4"/>
  <c r="W45" i="4" s="1"/>
  <c r="Z41" i="4"/>
  <c r="W41" i="4" s="1"/>
  <c r="Z37" i="4"/>
  <c r="W37" i="4" s="1"/>
  <c r="Z36" i="4"/>
  <c r="W36" i="4" s="1"/>
  <c r="Z94" i="4"/>
  <c r="W94" i="4" s="1"/>
  <c r="Z96" i="4" l="1"/>
  <c r="W96" i="4" s="1"/>
  <c r="Z40" i="4"/>
  <c r="W40" i="4" s="1"/>
  <c r="Z44" i="4"/>
  <c r="W44" i="4" s="1"/>
  <c r="Z55" i="4"/>
  <c r="W55" i="4" s="1"/>
  <c r="Z59" i="4"/>
  <c r="W59" i="4" s="1"/>
  <c r="Z72" i="4"/>
  <c r="W72" i="4" s="1"/>
  <c r="Z76" i="4"/>
  <c r="W76" i="4" s="1"/>
  <c r="Z80" i="4"/>
  <c r="W80" i="4" s="1"/>
  <c r="Z86" i="4"/>
  <c r="W86" i="4" s="1"/>
  <c r="Z87" i="4"/>
  <c r="W87" i="4" s="1"/>
  <c r="Z91" i="4"/>
  <c r="W91" i="4" s="1"/>
  <c r="Z95" i="4"/>
  <c r="W95" i="4" s="1"/>
  <c r="Z38" i="4"/>
  <c r="W38" i="4" s="1"/>
  <c r="Z42" i="4"/>
  <c r="W42" i="4" s="1"/>
  <c r="Z46" i="4"/>
  <c r="W46" i="4" s="1"/>
  <c r="Z52" i="4"/>
  <c r="W52" i="4" s="1"/>
  <c r="Z53" i="4"/>
  <c r="W53" i="4" s="1"/>
  <c r="Z57" i="4"/>
  <c r="W57" i="4" s="1"/>
  <c r="Z61" i="4"/>
  <c r="W61" i="4" s="1"/>
  <c r="Z74" i="4"/>
  <c r="W74" i="4" s="1"/>
  <c r="Z78" i="4"/>
  <c r="W78" i="4" s="1"/>
  <c r="Z89" i="4"/>
  <c r="W89" i="4" s="1"/>
  <c r="Z93" i="4"/>
  <c r="W93" i="4" s="1"/>
  <c r="Z39" i="4"/>
  <c r="W39" i="4" s="1"/>
  <c r="Z43" i="4"/>
  <c r="W43" i="4" s="1"/>
  <c r="Z54" i="4"/>
  <c r="W54" i="4" s="1"/>
  <c r="Z58" i="4"/>
  <c r="W58" i="4" s="1"/>
  <c r="Z62" i="4"/>
  <c r="W62" i="4" s="1"/>
  <c r="Z70" i="4"/>
  <c r="W70" i="4" s="1"/>
  <c r="Z71" i="4"/>
  <c r="W71" i="4" s="1"/>
  <c r="Z75" i="4"/>
  <c r="W75" i="4" s="1"/>
  <c r="Z79" i="4"/>
  <c r="W79" i="4" s="1"/>
  <c r="Z90" i="4"/>
  <c r="W90" i="4" s="1"/>
  <c r="J536" i="2" l="1"/>
  <c r="J535" i="2"/>
  <c r="J497" i="2"/>
  <c r="J496" i="2"/>
  <c r="J458" i="2"/>
  <c r="J457" i="2"/>
  <c r="J416" i="2"/>
  <c r="J415" i="2"/>
  <c r="J377" i="2"/>
  <c r="J376" i="2"/>
  <c r="I540" i="2"/>
  <c r="I539" i="2"/>
  <c r="I538" i="2"/>
  <c r="I537" i="2"/>
  <c r="I534" i="2"/>
  <c r="I533" i="2"/>
  <c r="I529" i="2"/>
  <c r="I528" i="2"/>
  <c r="I527" i="2"/>
  <c r="I526" i="2"/>
  <c r="I525" i="2"/>
  <c r="I520" i="2"/>
  <c r="I519" i="2"/>
  <c r="I501" i="2"/>
  <c r="I500" i="2"/>
  <c r="I499" i="2"/>
  <c r="I498" i="2"/>
  <c r="I495" i="2"/>
  <c r="I494" i="2"/>
  <c r="I490" i="2"/>
  <c r="I489" i="2"/>
  <c r="I488" i="2"/>
  <c r="I487" i="2"/>
  <c r="I486" i="2"/>
  <c r="I481" i="2"/>
  <c r="I480" i="2"/>
  <c r="I462" i="2"/>
  <c r="I461" i="2"/>
  <c r="I460" i="2"/>
  <c r="I459" i="2"/>
  <c r="I456" i="2"/>
  <c r="I455" i="2"/>
  <c r="I451" i="2"/>
  <c r="I450" i="2"/>
  <c r="I449" i="2"/>
  <c r="I448" i="2"/>
  <c r="I447" i="2"/>
  <c r="I442" i="2"/>
  <c r="I441" i="2"/>
  <c r="I420" i="2"/>
  <c r="I419" i="2"/>
  <c r="I418" i="2"/>
  <c r="I417" i="2"/>
  <c r="I414" i="2"/>
  <c r="I413" i="2"/>
  <c r="I409" i="2"/>
  <c r="I408" i="2"/>
  <c r="I407" i="2"/>
  <c r="I406" i="2"/>
  <c r="I405" i="2"/>
  <c r="I400" i="2"/>
  <c r="I399" i="2"/>
  <c r="I381" i="2"/>
  <c r="I380" i="2"/>
  <c r="I379" i="2"/>
  <c r="I378" i="2"/>
  <c r="I375" i="2"/>
  <c r="I374" i="2"/>
  <c r="I373" i="2"/>
  <c r="I372" i="2"/>
  <c r="I370" i="2"/>
  <c r="I369" i="2"/>
  <c r="I368" i="2"/>
  <c r="I367" i="2"/>
  <c r="I366" i="2"/>
  <c r="I361" i="2"/>
  <c r="I360" i="2"/>
  <c r="J383" i="2"/>
  <c r="J384" i="2"/>
  <c r="J385" i="2"/>
  <c r="J386" i="2"/>
  <c r="J387" i="2"/>
  <c r="J388" i="2"/>
  <c r="J389" i="2"/>
  <c r="J390" i="2"/>
  <c r="J391" i="2"/>
  <c r="J392" i="2"/>
  <c r="AN84" i="3"/>
  <c r="AN85" i="3" s="1"/>
  <c r="AN86" i="3" s="1"/>
  <c r="AN87" i="3" s="1"/>
  <c r="AN88" i="3" s="1"/>
  <c r="AN89" i="3" s="1"/>
  <c r="AN90" i="3" s="1"/>
  <c r="AN91" i="3" s="1"/>
  <c r="AN92" i="3" s="1"/>
  <c r="AN93" i="3" s="1"/>
  <c r="AN68" i="3"/>
  <c r="AN69" i="3" s="1"/>
  <c r="AN70" i="3" s="1"/>
  <c r="AN71" i="3" s="1"/>
  <c r="AN72" i="3" s="1"/>
  <c r="AN73" i="3" s="1"/>
  <c r="AN74" i="3" s="1"/>
  <c r="AN75" i="3" s="1"/>
  <c r="AN76" i="3" s="1"/>
  <c r="AN77" i="3" s="1"/>
  <c r="AN50" i="3"/>
  <c r="AN51" i="3" s="1"/>
  <c r="AN52" i="3" s="1"/>
  <c r="AN53" i="3" s="1"/>
  <c r="AN54" i="3" s="1"/>
  <c r="AN55" i="3" s="1"/>
  <c r="AN56" i="3" s="1"/>
  <c r="AN57" i="3" s="1"/>
  <c r="AN58" i="3" s="1"/>
  <c r="AN59" i="3" s="1"/>
  <c r="AN34" i="3" l="1"/>
  <c r="AN35" i="3" s="1"/>
  <c r="AN36" i="3" s="1"/>
  <c r="AN37" i="3" s="1"/>
  <c r="AN38" i="3" s="1"/>
  <c r="AN39" i="3" s="1"/>
  <c r="AN40" i="3" s="1"/>
  <c r="AN41" i="3" s="1"/>
  <c r="AN42" i="3" s="1"/>
  <c r="AN43" i="3" s="1"/>
  <c r="AE23" i="3" l="1"/>
  <c r="U171" i="2" l="1"/>
  <c r="U172" i="2"/>
  <c r="U173" i="2"/>
  <c r="U174" i="2"/>
  <c r="U175" i="2"/>
  <c r="U176" i="2"/>
  <c r="U177" i="2"/>
  <c r="U178" i="2"/>
  <c r="U179" i="2"/>
  <c r="U180" i="2"/>
  <c r="U181" i="2"/>
  <c r="U170" i="2"/>
  <c r="T173" i="2"/>
  <c r="S173" i="2"/>
  <c r="T172" i="2"/>
  <c r="S172" i="2"/>
  <c r="T175" i="2"/>
  <c r="S175" i="2"/>
  <c r="BN675" i="2" l="1"/>
  <c r="BN674" i="2"/>
  <c r="BN673" i="2"/>
  <c r="BN672" i="2"/>
  <c r="BN671" i="2"/>
  <c r="BN670" i="2"/>
  <c r="BN669" i="2"/>
  <c r="BN668" i="2"/>
  <c r="BN667" i="2"/>
  <c r="BN666" i="2"/>
  <c r="BN665" i="2"/>
  <c r="BN664" i="2"/>
  <c r="BN663" i="2"/>
  <c r="BN662" i="2"/>
  <c r="BN661" i="2"/>
  <c r="BN660" i="2"/>
  <c r="BN659" i="2"/>
  <c r="BN658" i="2"/>
  <c r="BN657" i="2"/>
  <c r="BN656" i="2"/>
  <c r="BN655" i="2"/>
  <c r="BN654" i="2"/>
  <c r="BN653" i="2"/>
  <c r="BN652" i="2"/>
  <c r="BN651" i="2"/>
  <c r="BN650" i="2"/>
  <c r="BN649" i="2"/>
  <c r="BN648" i="2"/>
  <c r="BN647" i="2"/>
  <c r="BN646" i="2"/>
  <c r="BN645" i="2"/>
  <c r="BN644" i="2"/>
  <c r="BN643" i="2"/>
  <c r="BN642" i="2"/>
  <c r="BN636" i="2"/>
  <c r="BN635" i="2"/>
  <c r="BN634" i="2"/>
  <c r="BN633" i="2"/>
  <c r="BN632" i="2"/>
  <c r="BN631" i="2"/>
  <c r="BN630" i="2"/>
  <c r="BN629" i="2"/>
  <c r="BN593" i="2"/>
  <c r="BN592" i="2"/>
  <c r="BN591" i="2"/>
  <c r="BN590" i="2"/>
  <c r="BN589" i="2"/>
  <c r="BN588" i="2"/>
  <c r="BN587" i="2"/>
  <c r="BN586" i="2"/>
  <c r="BN585" i="2"/>
  <c r="BN584" i="2"/>
  <c r="BN583" i="2"/>
  <c r="BN582" i="2"/>
  <c r="BN581" i="2"/>
  <c r="BN580" i="2"/>
  <c r="BN579" i="2"/>
  <c r="BN578" i="2"/>
  <c r="BN577" i="2"/>
  <c r="BN576" i="2"/>
  <c r="BN575" i="2"/>
  <c r="BN574" i="2"/>
  <c r="BN573" i="2"/>
  <c r="BN572" i="2"/>
  <c r="BN571" i="2"/>
  <c r="BN570" i="2"/>
  <c r="BN569" i="2"/>
  <c r="BN568" i="2"/>
  <c r="BN567" i="2"/>
  <c r="BN566" i="2"/>
  <c r="BN565" i="2"/>
  <c r="BN564" i="2"/>
  <c r="BN551" i="2"/>
  <c r="BN550" i="2"/>
  <c r="BN549" i="2"/>
  <c r="BN548" i="2"/>
  <c r="BN547" i="2"/>
  <c r="BN546" i="2"/>
  <c r="BN545" i="2"/>
  <c r="BN544" i="2"/>
  <c r="BN543" i="2"/>
  <c r="BN542" i="2"/>
  <c r="BN517" i="2"/>
  <c r="BN531" i="2"/>
  <c r="BN512" i="2"/>
  <c r="BN511" i="2"/>
  <c r="BN510" i="2"/>
  <c r="BN509" i="2"/>
  <c r="BN508" i="2"/>
  <c r="BN507" i="2"/>
  <c r="BN506" i="2"/>
  <c r="BN505" i="2"/>
  <c r="BN504" i="2"/>
  <c r="BN503" i="2"/>
  <c r="BN478" i="2"/>
  <c r="BN473" i="2"/>
  <c r="BN472" i="2"/>
  <c r="BN471" i="2"/>
  <c r="BN470" i="2"/>
  <c r="BN469" i="2"/>
  <c r="BN468" i="2"/>
  <c r="BN467" i="2"/>
  <c r="BN466" i="2"/>
  <c r="BN465" i="2"/>
  <c r="BN464" i="2"/>
  <c r="BN431" i="2"/>
  <c r="BN430" i="2"/>
  <c r="BN429" i="2"/>
  <c r="BN428" i="2"/>
  <c r="BN427" i="2"/>
  <c r="BN426" i="2"/>
  <c r="BN425" i="2"/>
  <c r="BN424" i="2"/>
  <c r="BN423" i="2"/>
  <c r="BN422" i="2"/>
  <c r="BN392" i="2"/>
  <c r="BN391" i="2"/>
  <c r="BN390" i="2"/>
  <c r="BN389" i="2"/>
  <c r="BN388" i="2"/>
  <c r="BN387" i="2"/>
  <c r="BN386" i="2"/>
  <c r="BN385" i="2"/>
  <c r="BN384" i="2"/>
  <c r="BN359" i="2"/>
  <c r="BN358" i="2"/>
  <c r="BN383" i="2"/>
  <c r="BN353" i="2"/>
  <c r="BN352" i="2"/>
  <c r="BN351" i="2"/>
  <c r="BN350" i="2"/>
  <c r="BN349" i="2"/>
  <c r="BN348" i="2"/>
  <c r="BN347" i="2"/>
  <c r="BN346" i="2"/>
  <c r="BN345" i="2"/>
  <c r="BN344" i="2"/>
  <c r="BN343" i="2"/>
  <c r="BN342" i="2"/>
  <c r="BN341" i="2"/>
  <c r="BN340" i="2"/>
  <c r="BN339" i="2"/>
  <c r="BN338" i="2"/>
  <c r="BN337" i="2"/>
  <c r="BN336" i="2"/>
  <c r="BN335" i="2"/>
  <c r="BN334" i="2"/>
  <c r="BN333" i="2"/>
  <c r="BN332" i="2"/>
  <c r="BN331" i="2"/>
  <c r="BN330" i="2"/>
  <c r="BN329" i="2"/>
  <c r="BN328" i="2"/>
  <c r="BN327" i="2"/>
  <c r="BN326" i="2"/>
  <c r="BN325" i="2"/>
  <c r="BN324" i="2"/>
  <c r="BN323" i="2"/>
  <c r="BN322" i="2"/>
  <c r="BN321" i="2"/>
  <c r="BN320" i="2"/>
  <c r="BN319" i="2"/>
  <c r="BN311" i="2"/>
  <c r="BN310" i="2"/>
  <c r="BN309" i="2"/>
  <c r="BN308" i="2"/>
  <c r="BN307" i="2"/>
  <c r="BN306" i="2"/>
  <c r="BN305" i="2"/>
  <c r="BN304" i="2"/>
  <c r="BN303" i="2"/>
  <c r="BN302" i="2"/>
  <c r="BN301" i="2"/>
  <c r="BN300" i="2"/>
  <c r="BN299" i="2"/>
  <c r="BN298" i="2"/>
  <c r="BN297" i="2"/>
  <c r="BN296" i="2"/>
  <c r="BN295" i="2"/>
  <c r="BN294" i="2"/>
  <c r="BN293" i="2"/>
  <c r="BN292" i="2"/>
  <c r="BN291" i="2"/>
  <c r="BN290" i="2"/>
  <c r="BN289" i="2"/>
  <c r="BN288" i="2"/>
  <c r="BN287" i="2"/>
  <c r="BN286" i="2"/>
  <c r="BN285" i="2"/>
  <c r="BN284" i="2"/>
  <c r="BN283" i="2"/>
  <c r="BN282" i="2"/>
  <c r="BN281" i="2"/>
  <c r="BN280" i="2"/>
  <c r="BN279" i="2"/>
  <c r="BN278" i="2"/>
  <c r="BN277" i="2"/>
  <c r="BN272" i="2"/>
  <c r="BN271" i="2"/>
  <c r="BN270" i="2"/>
  <c r="BN269" i="2"/>
  <c r="BN268" i="2"/>
  <c r="BN267" i="2"/>
  <c r="BN266" i="2"/>
  <c r="BN265" i="2"/>
  <c r="BN264" i="2"/>
  <c r="BN263" i="2"/>
  <c r="BN262" i="2"/>
  <c r="BN261" i="2"/>
  <c r="BN260" i="2"/>
  <c r="BN259" i="2"/>
  <c r="BN258" i="2"/>
  <c r="BN257" i="2"/>
  <c r="BN256" i="2"/>
  <c r="BN255" i="2"/>
  <c r="BN254" i="2"/>
  <c r="BN253" i="2"/>
  <c r="BN252" i="2"/>
  <c r="BN251" i="2"/>
  <c r="BN250" i="2"/>
  <c r="BN249" i="2"/>
  <c r="BN248" i="2"/>
  <c r="BN247" i="2"/>
  <c r="BN246" i="2"/>
  <c r="BN245" i="2"/>
  <c r="BN244" i="2"/>
  <c r="BN243" i="2"/>
  <c r="BN242" i="2"/>
  <c r="BN241" i="2"/>
  <c r="BN240" i="2"/>
  <c r="BN239" i="2"/>
  <c r="BN238" i="2"/>
  <c r="BN230" i="2"/>
  <c r="BN229" i="2"/>
  <c r="BN228" i="2"/>
  <c r="BN227" i="2"/>
  <c r="BN226" i="2"/>
  <c r="BN225" i="2"/>
  <c r="BN224" i="2"/>
  <c r="BN223" i="2"/>
  <c r="BN222" i="2"/>
  <c r="BN221" i="2"/>
  <c r="BN220" i="2"/>
  <c r="BN219" i="2"/>
  <c r="BN218" i="2"/>
  <c r="BN217" i="2"/>
  <c r="BN216" i="2"/>
  <c r="BN215" i="2"/>
  <c r="BN214" i="2"/>
  <c r="BN213" i="2"/>
  <c r="BN212" i="2"/>
  <c r="BN211" i="2"/>
  <c r="BN210" i="2"/>
  <c r="BN209" i="2"/>
  <c r="BN208" i="2"/>
  <c r="BN207" i="2"/>
  <c r="BN206" i="2"/>
  <c r="BN205" i="2"/>
  <c r="BN204" i="2"/>
  <c r="BN203" i="2"/>
  <c r="BN202" i="2"/>
  <c r="BN201" i="2"/>
  <c r="BN200" i="2"/>
  <c r="BN199" i="2"/>
  <c r="BN198" i="2"/>
  <c r="BN197" i="2"/>
  <c r="BN196" i="2"/>
  <c r="F196" i="2" l="1"/>
  <c r="X196" i="2" s="1"/>
  <c r="F641" i="2"/>
  <c r="X641" i="2" s="1"/>
  <c r="F559" i="2"/>
  <c r="F560" i="2" s="1"/>
  <c r="F561" i="2" s="1"/>
  <c r="F562" i="2" s="1"/>
  <c r="F563" i="2" s="1"/>
  <c r="F564" i="2" s="1"/>
  <c r="X629" i="2"/>
  <c r="F319" i="2"/>
  <c r="X319" i="2" s="1"/>
  <c r="AE317" i="2"/>
  <c r="F277" i="2"/>
  <c r="F278" i="2" s="1"/>
  <c r="AE275" i="2"/>
  <c r="F238" i="2"/>
  <c r="F239" i="2" s="1"/>
  <c r="X239" i="2" s="1"/>
  <c r="AE236" i="2"/>
  <c r="F360" i="2"/>
  <c r="F361" i="2" s="1"/>
  <c r="F362" i="2" s="1"/>
  <c r="F363" i="2" s="1"/>
  <c r="F364" i="2" s="1"/>
  <c r="F365" i="2" s="1"/>
  <c r="F366" i="2" s="1"/>
  <c r="F367" i="2" s="1"/>
  <c r="F368" i="2" s="1"/>
  <c r="F369" i="2" s="1"/>
  <c r="F370" i="2" s="1"/>
  <c r="F371" i="2" s="1"/>
  <c r="F372" i="2" s="1"/>
  <c r="F373" i="2" s="1"/>
  <c r="F374" i="2" s="1"/>
  <c r="F375" i="2" s="1"/>
  <c r="F376" i="2" s="1"/>
  <c r="F377" i="2" s="1"/>
  <c r="F378" i="2" s="1"/>
  <c r="F379" i="2" s="1"/>
  <c r="F380" i="2" s="1"/>
  <c r="F381" i="2" s="1"/>
  <c r="F382" i="2" s="1"/>
  <c r="F398" i="2"/>
  <c r="F399" i="2" s="1"/>
  <c r="F400" i="2" s="1"/>
  <c r="F440" i="2"/>
  <c r="F441" i="2" s="1"/>
  <c r="F442" i="2" s="1"/>
  <c r="F479" i="2"/>
  <c r="F480" i="2" s="1"/>
  <c r="F481" i="2" s="1"/>
  <c r="F518" i="2"/>
  <c r="F519" i="2" s="1"/>
  <c r="F520" i="2" s="1"/>
  <c r="AE476" i="2"/>
  <c r="F482" i="2" l="1"/>
  <c r="F443" i="2"/>
  <c r="F401" i="2"/>
  <c r="F521" i="2"/>
  <c r="W196" i="2"/>
  <c r="F197" i="2"/>
  <c r="W197" i="2" s="1"/>
  <c r="F642" i="2"/>
  <c r="F643" i="2" s="1"/>
  <c r="F644" i="2" s="1"/>
  <c r="F645" i="2" s="1"/>
  <c r="F646" i="2" s="1"/>
  <c r="F647" i="2" s="1"/>
  <c r="F648" i="2" s="1"/>
  <c r="F649" i="2" s="1"/>
  <c r="F650" i="2" s="1"/>
  <c r="F651" i="2" s="1"/>
  <c r="F652" i="2" s="1"/>
  <c r="F653" i="2" s="1"/>
  <c r="F654" i="2" s="1"/>
  <c r="F655" i="2" s="1"/>
  <c r="F656" i="2" s="1"/>
  <c r="F657" i="2" s="1"/>
  <c r="F658" i="2" s="1"/>
  <c r="F659" i="2" s="1"/>
  <c r="F660" i="2" s="1"/>
  <c r="F661" i="2" s="1"/>
  <c r="F662" i="2" s="1"/>
  <c r="F663" i="2" s="1"/>
  <c r="F664" i="2" s="1"/>
  <c r="F665" i="2" s="1"/>
  <c r="F666" i="2" s="1"/>
  <c r="F667" i="2" s="1"/>
  <c r="F668" i="2" s="1"/>
  <c r="F669" i="2" s="1"/>
  <c r="F670" i="2" s="1"/>
  <c r="F671" i="2" s="1"/>
  <c r="F672" i="2" s="1"/>
  <c r="F673" i="2" s="1"/>
  <c r="F674" i="2" s="1"/>
  <c r="F675" i="2" s="1"/>
  <c r="W641" i="2"/>
  <c r="X630" i="2"/>
  <c r="F565" i="2"/>
  <c r="X564" i="2"/>
  <c r="W564" i="2"/>
  <c r="W563" i="2"/>
  <c r="X563" i="2"/>
  <c r="F320" i="2"/>
  <c r="X238" i="2"/>
  <c r="X278" i="2"/>
  <c r="F240" i="2"/>
  <c r="X277" i="2"/>
  <c r="F279" i="2"/>
  <c r="F383" i="2"/>
  <c r="X382" i="2"/>
  <c r="W559" i="2"/>
  <c r="W560" i="2"/>
  <c r="W561" i="2"/>
  <c r="W562" i="2"/>
  <c r="W637" i="2"/>
  <c r="BH641" i="2" l="1"/>
  <c r="BN641" i="2" s="1"/>
  <c r="F522" i="2"/>
  <c r="F444" i="2"/>
  <c r="F402" i="2"/>
  <c r="F483" i="2"/>
  <c r="X197" i="2"/>
  <c r="F198" i="2"/>
  <c r="W198" i="2" s="1"/>
  <c r="W642" i="2"/>
  <c r="X643" i="2"/>
  <c r="W643" i="2"/>
  <c r="X642" i="2"/>
  <c r="X644" i="2"/>
  <c r="W644" i="2"/>
  <c r="X631" i="2"/>
  <c r="W565" i="2"/>
  <c r="X565" i="2"/>
  <c r="F566" i="2"/>
  <c r="F321" i="2"/>
  <c r="X320" i="2"/>
  <c r="F280" i="2"/>
  <c r="X279" i="2"/>
  <c r="X240" i="2"/>
  <c r="F241" i="2"/>
  <c r="F358" i="2"/>
  <c r="X383" i="2"/>
  <c r="T176" i="2"/>
  <c r="T177" i="2"/>
  <c r="T179" i="2"/>
  <c r="T180" i="2"/>
  <c r="T181" i="2"/>
  <c r="T182" i="2"/>
  <c r="T170" i="2"/>
  <c r="S176" i="2"/>
  <c r="S177" i="2"/>
  <c r="S179" i="2"/>
  <c r="S180" i="2"/>
  <c r="S181" i="2"/>
  <c r="S170" i="2"/>
  <c r="X628" i="2"/>
  <c r="X627" i="2"/>
  <c r="X626" i="2"/>
  <c r="X625" i="2"/>
  <c r="X623" i="2"/>
  <c r="X624" i="2"/>
  <c r="X610" i="2"/>
  <c r="X611" i="2"/>
  <c r="X612" i="2"/>
  <c r="X613" i="2"/>
  <c r="X614" i="2"/>
  <c r="X615" i="2"/>
  <c r="X616" i="2"/>
  <c r="X617" i="2"/>
  <c r="X618" i="2"/>
  <c r="X619" i="2"/>
  <c r="X622" i="2"/>
  <c r="X621" i="2"/>
  <c r="X620" i="2"/>
  <c r="X609" i="2"/>
  <c r="H562" i="2"/>
  <c r="H561" i="2"/>
  <c r="H560" i="2"/>
  <c r="H559" i="2"/>
  <c r="X562" i="2"/>
  <c r="X561" i="2"/>
  <c r="AE515" i="2"/>
  <c r="AE437" i="2"/>
  <c r="AE395" i="2"/>
  <c r="AE356" i="2"/>
  <c r="F484" i="2" l="1"/>
  <c r="F445" i="2"/>
  <c r="F403" i="2"/>
  <c r="F523" i="2"/>
  <c r="X198" i="2"/>
  <c r="F199" i="2"/>
  <c r="X199" i="2" s="1"/>
  <c r="X645" i="2"/>
  <c r="W645" i="2"/>
  <c r="X632" i="2"/>
  <c r="X566" i="2"/>
  <c r="W566" i="2"/>
  <c r="F567" i="2"/>
  <c r="F322" i="2"/>
  <c r="X321" i="2"/>
  <c r="F281" i="2"/>
  <c r="X280" i="2"/>
  <c r="X241" i="2"/>
  <c r="F242" i="2"/>
  <c r="X358" i="2"/>
  <c r="F359" i="2"/>
  <c r="AN559" i="2"/>
  <c r="F524" i="2" l="1"/>
  <c r="F446" i="2"/>
  <c r="F404" i="2"/>
  <c r="F485" i="2"/>
  <c r="F200" i="2"/>
  <c r="X200" i="2" s="1"/>
  <c r="W199" i="2"/>
  <c r="W646" i="2"/>
  <c r="X646" i="2"/>
  <c r="X633" i="2"/>
  <c r="F568" i="2"/>
  <c r="X567" i="2"/>
  <c r="W567" i="2"/>
  <c r="F323" i="2"/>
  <c r="X322" i="2"/>
  <c r="F243" i="2"/>
  <c r="X242" i="2"/>
  <c r="X281" i="2"/>
  <c r="F282" i="2"/>
  <c r="F384" i="2"/>
  <c r="X359" i="2"/>
  <c r="X560" i="2"/>
  <c r="X559" i="2"/>
  <c r="AR26" i="3"/>
  <c r="AJ92" i="3"/>
  <c r="AJ91" i="3"/>
  <c r="AJ90" i="3"/>
  <c r="AJ89" i="3"/>
  <c r="AJ88" i="3"/>
  <c r="AJ87" i="3"/>
  <c r="AJ86" i="3"/>
  <c r="AJ85" i="3"/>
  <c r="AJ84" i="3"/>
  <c r="AJ83" i="3"/>
  <c r="AJ76" i="3"/>
  <c r="AJ75" i="3"/>
  <c r="AJ74" i="3"/>
  <c r="AJ73" i="3"/>
  <c r="AJ72" i="3"/>
  <c r="AJ71" i="3"/>
  <c r="AJ70" i="3"/>
  <c r="AJ69" i="3"/>
  <c r="AJ68" i="3"/>
  <c r="AJ67" i="3"/>
  <c r="AJ58" i="3"/>
  <c r="AJ57" i="3"/>
  <c r="AJ56" i="3"/>
  <c r="AJ55" i="3"/>
  <c r="AJ54" i="3"/>
  <c r="AJ53" i="3"/>
  <c r="AJ52" i="3"/>
  <c r="AJ51" i="3"/>
  <c r="AJ50" i="3"/>
  <c r="AJ49" i="3"/>
  <c r="AE147" i="2"/>
  <c r="O116" i="2"/>
  <c r="P116" i="2"/>
  <c r="Q116" i="2"/>
  <c r="O117" i="2"/>
  <c r="P117" i="2"/>
  <c r="Q117" i="2"/>
  <c r="R116" i="2"/>
  <c r="S116" i="2"/>
  <c r="Z93" i="3" l="1"/>
  <c r="W93" i="3" s="1"/>
  <c r="Z107" i="3"/>
  <c r="W107" i="3" s="1"/>
  <c r="Z103" i="3"/>
  <c r="W103" i="3" s="1"/>
  <c r="Z106" i="3"/>
  <c r="W106" i="3" s="1"/>
  <c r="Z102" i="3"/>
  <c r="W102" i="3" s="1"/>
  <c r="Z109" i="3"/>
  <c r="W109" i="3" s="1"/>
  <c r="Z105" i="3"/>
  <c r="W105" i="3" s="1"/>
  <c r="Z101" i="3"/>
  <c r="W101" i="3" s="1"/>
  <c r="Z108" i="3"/>
  <c r="W108" i="3" s="1"/>
  <c r="Z104" i="3"/>
  <c r="W104" i="3" s="1"/>
  <c r="Z100" i="3"/>
  <c r="W100" i="3" s="1"/>
  <c r="Z99" i="3"/>
  <c r="W99" i="3" s="1"/>
  <c r="F486" i="2"/>
  <c r="F447" i="2"/>
  <c r="F405" i="2"/>
  <c r="F525" i="2"/>
  <c r="F201" i="2"/>
  <c r="W201" i="2" s="1"/>
  <c r="W200" i="2"/>
  <c r="W647" i="2"/>
  <c r="X647" i="2"/>
  <c r="X634" i="2"/>
  <c r="F569" i="2"/>
  <c r="W568" i="2"/>
  <c r="X568" i="2"/>
  <c r="X323" i="2"/>
  <c r="F324" i="2"/>
  <c r="F283" i="2"/>
  <c r="X282" i="2"/>
  <c r="X243" i="2"/>
  <c r="F244" i="2"/>
  <c r="F385" i="2"/>
  <c r="X384" i="2"/>
  <c r="Q119" i="2"/>
  <c r="P119" i="2"/>
  <c r="O119" i="2"/>
  <c r="W243" i="2" s="1"/>
  <c r="Z53" i="3"/>
  <c r="W53" i="3" s="1"/>
  <c r="Z55" i="3"/>
  <c r="W55" i="3" s="1"/>
  <c r="Z57" i="3"/>
  <c r="W57" i="3" s="1"/>
  <c r="Z59" i="3"/>
  <c r="W59" i="3" s="1"/>
  <c r="Z68" i="3"/>
  <c r="W68" i="3" s="1"/>
  <c r="Z70" i="3"/>
  <c r="W70" i="3" s="1"/>
  <c r="Z72" i="3"/>
  <c r="W72" i="3" s="1"/>
  <c r="Z76" i="3"/>
  <c r="W76" i="3" s="1"/>
  <c r="Z50" i="3"/>
  <c r="W50" i="3" s="1"/>
  <c r="Z69" i="3"/>
  <c r="W69" i="3" s="1"/>
  <c r="Z73" i="3"/>
  <c r="W73" i="3" s="1"/>
  <c r="Z77" i="3"/>
  <c r="W77" i="3" s="1"/>
  <c r="Z86" i="3"/>
  <c r="W86" i="3" s="1"/>
  <c r="Z58" i="3"/>
  <c r="W58" i="3" s="1"/>
  <c r="Z88" i="3"/>
  <c r="W88" i="3" s="1"/>
  <c r="Z90" i="3"/>
  <c r="W90" i="3" s="1"/>
  <c r="Z92" i="3"/>
  <c r="W92" i="3" s="1"/>
  <c r="Z52" i="3"/>
  <c r="W52" i="3" s="1"/>
  <c r="Z54" i="3"/>
  <c r="W54" i="3" s="1"/>
  <c r="Z56" i="3"/>
  <c r="W56" i="3" s="1"/>
  <c r="Z67" i="3"/>
  <c r="W67" i="3" s="1"/>
  <c r="Z71" i="3"/>
  <c r="W71" i="3" s="1"/>
  <c r="Z74" i="3"/>
  <c r="W74" i="3" s="1"/>
  <c r="Z83" i="3"/>
  <c r="W83" i="3" s="1"/>
  <c r="Z49" i="3"/>
  <c r="W49" i="3" s="1"/>
  <c r="Z51" i="3"/>
  <c r="W51" i="3" s="1"/>
  <c r="Z75" i="3"/>
  <c r="W75" i="3" s="1"/>
  <c r="Z84" i="3"/>
  <c r="W84" i="3" s="1"/>
  <c r="Z85" i="3"/>
  <c r="W85" i="3" s="1"/>
  <c r="Z87" i="3"/>
  <c r="W87" i="3" s="1"/>
  <c r="Z89" i="3"/>
  <c r="W89" i="3" s="1"/>
  <c r="Z91" i="3"/>
  <c r="W91" i="3" s="1"/>
  <c r="F526" i="2" l="1"/>
  <c r="F448" i="2"/>
  <c r="X201" i="2"/>
  <c r="F406" i="2"/>
  <c r="F487" i="2"/>
  <c r="F202" i="2"/>
  <c r="X202" i="2" s="1"/>
  <c r="X648" i="2"/>
  <c r="W648" i="2"/>
  <c r="X635" i="2"/>
  <c r="W569" i="2"/>
  <c r="F570" i="2"/>
  <c r="X569" i="2"/>
  <c r="W277" i="2"/>
  <c r="W278" i="2"/>
  <c r="W279" i="2"/>
  <c r="W280" i="2"/>
  <c r="W281" i="2"/>
  <c r="F325" i="2"/>
  <c r="X324" i="2"/>
  <c r="W238" i="2"/>
  <c r="W239" i="2"/>
  <c r="W240" i="2"/>
  <c r="W241" i="2"/>
  <c r="W242" i="2"/>
  <c r="W282" i="2"/>
  <c r="F245" i="2"/>
  <c r="W244" i="2"/>
  <c r="X244" i="2"/>
  <c r="X283" i="2"/>
  <c r="W283" i="2"/>
  <c r="F284" i="2"/>
  <c r="F386" i="2"/>
  <c r="X385" i="2"/>
  <c r="AE557" i="2"/>
  <c r="AJ34" i="3"/>
  <c r="AJ35" i="3"/>
  <c r="Z35" i="3" s="1"/>
  <c r="W35" i="3" s="1"/>
  <c r="AJ36" i="3"/>
  <c r="AJ37" i="3"/>
  <c r="AJ38" i="3"/>
  <c r="AJ39" i="3"/>
  <c r="AJ40" i="3"/>
  <c r="AJ41" i="3"/>
  <c r="AJ42" i="3"/>
  <c r="AJ33" i="3"/>
  <c r="W202" i="2" l="1"/>
  <c r="F203" i="2"/>
  <c r="F204" i="2" s="1"/>
  <c r="F449" i="2"/>
  <c r="F407" i="2"/>
  <c r="F527" i="2"/>
  <c r="F488" i="2"/>
  <c r="X649" i="2"/>
  <c r="W649" i="2"/>
  <c r="X636" i="2"/>
  <c r="X570" i="2"/>
  <c r="W570" i="2"/>
  <c r="F571" i="2"/>
  <c r="X325" i="2"/>
  <c r="F326" i="2"/>
  <c r="F246" i="2"/>
  <c r="X245" i="2"/>
  <c r="W245" i="2"/>
  <c r="F285" i="2"/>
  <c r="W284" i="2"/>
  <c r="X284" i="2"/>
  <c r="X386" i="2"/>
  <c r="F387" i="2"/>
  <c r="Z42" i="3"/>
  <c r="W42" i="3" s="1"/>
  <c r="Z34" i="3"/>
  <c r="W34" i="3" s="1"/>
  <c r="Z39" i="3"/>
  <c r="W39" i="3" s="1"/>
  <c r="Z36" i="3"/>
  <c r="W36" i="3" s="1"/>
  <c r="Z38" i="3"/>
  <c r="W38" i="3" s="1"/>
  <c r="Z43" i="3"/>
  <c r="W43" i="3" s="1"/>
  <c r="Z37" i="3"/>
  <c r="W37" i="3" s="1"/>
  <c r="Z41" i="3"/>
  <c r="W41" i="3" s="1"/>
  <c r="Z33" i="3"/>
  <c r="W33" i="3" s="1"/>
  <c r="Z40" i="3"/>
  <c r="W40" i="3" s="1"/>
  <c r="W203" i="2" l="1"/>
  <c r="X203" i="2"/>
  <c r="AN563" i="2"/>
  <c r="BB563" i="2"/>
  <c r="F489" i="2"/>
  <c r="F408" i="2"/>
  <c r="F528" i="2"/>
  <c r="F450" i="2"/>
  <c r="F205" i="2"/>
  <c r="X204" i="2"/>
  <c r="W204" i="2"/>
  <c r="W650" i="2"/>
  <c r="X650" i="2"/>
  <c r="F572" i="2"/>
  <c r="X571" i="2"/>
  <c r="W571" i="2"/>
  <c r="X326" i="2"/>
  <c r="F327" i="2"/>
  <c r="F286" i="2"/>
  <c r="X285" i="2"/>
  <c r="W285" i="2"/>
  <c r="X246" i="2"/>
  <c r="F247" i="2"/>
  <c r="W246" i="2"/>
  <c r="F388" i="2"/>
  <c r="X387" i="2"/>
  <c r="AN562" i="2"/>
  <c r="AN561" i="2"/>
  <c r="BB561" i="2"/>
  <c r="BB560" i="2"/>
  <c r="BB562" i="2"/>
  <c r="BB559" i="2"/>
  <c r="AN560" i="2"/>
  <c r="V116" i="2"/>
  <c r="U116" i="2"/>
  <c r="T116" i="2"/>
  <c r="BH563" i="2" l="1"/>
  <c r="BN563" i="2" s="1"/>
  <c r="BH560" i="2"/>
  <c r="BH562" i="2"/>
  <c r="BN562" i="2" s="1"/>
  <c r="BH561" i="2"/>
  <c r="BN561" i="2" s="1"/>
  <c r="BN560" i="2"/>
  <c r="BH559" i="2"/>
  <c r="BN559" i="2" s="1"/>
  <c r="F451" i="2"/>
  <c r="X451" i="2" s="1"/>
  <c r="F409" i="2"/>
  <c r="F529" i="2"/>
  <c r="F490" i="2"/>
  <c r="W205" i="2"/>
  <c r="F206" i="2"/>
  <c r="X205" i="2"/>
  <c r="W651" i="2"/>
  <c r="X651" i="2"/>
  <c r="F573" i="2"/>
  <c r="X572" i="2"/>
  <c r="W572" i="2"/>
  <c r="X327" i="2"/>
  <c r="F328" i="2"/>
  <c r="F248" i="2"/>
  <c r="W247" i="2"/>
  <c r="X247" i="2"/>
  <c r="X286" i="2"/>
  <c r="F287" i="2"/>
  <c r="W286" i="2"/>
  <c r="F389" i="2"/>
  <c r="X388" i="2"/>
  <c r="X529" i="2"/>
  <c r="X528" i="2"/>
  <c r="X527" i="2"/>
  <c r="X526" i="2"/>
  <c r="X525" i="2"/>
  <c r="X524" i="2"/>
  <c r="X523" i="2"/>
  <c r="X522" i="2"/>
  <c r="X521" i="2"/>
  <c r="X520" i="2"/>
  <c r="X519" i="2"/>
  <c r="X518" i="2"/>
  <c r="X489" i="2"/>
  <c r="X488" i="2"/>
  <c r="X487" i="2"/>
  <c r="X486" i="2"/>
  <c r="X485" i="2"/>
  <c r="X484" i="2"/>
  <c r="X483" i="2"/>
  <c r="X482" i="2"/>
  <c r="X481" i="2"/>
  <c r="X480" i="2"/>
  <c r="X479" i="2"/>
  <c r="X450" i="2"/>
  <c r="X449" i="2"/>
  <c r="X448" i="2"/>
  <c r="X447" i="2"/>
  <c r="X446" i="2"/>
  <c r="X445" i="2"/>
  <c r="X444" i="2"/>
  <c r="X443" i="2"/>
  <c r="X442" i="2"/>
  <c r="X441" i="2"/>
  <c r="X440" i="2"/>
  <c r="X408" i="2"/>
  <c r="X407" i="2"/>
  <c r="X406" i="2"/>
  <c r="X405" i="2"/>
  <c r="X404" i="2"/>
  <c r="X403" i="2"/>
  <c r="X402" i="2"/>
  <c r="X401" i="2"/>
  <c r="X400" i="2"/>
  <c r="X399" i="2"/>
  <c r="X398" i="2"/>
  <c r="X381" i="2"/>
  <c r="X380" i="2"/>
  <c r="X379" i="2"/>
  <c r="X378" i="2"/>
  <c r="X377" i="2"/>
  <c r="X376" i="2"/>
  <c r="X375" i="2"/>
  <c r="X374" i="2"/>
  <c r="X373" i="2"/>
  <c r="X372" i="2"/>
  <c r="X371" i="2"/>
  <c r="X370" i="2"/>
  <c r="X369" i="2"/>
  <c r="X368" i="2"/>
  <c r="X367" i="2"/>
  <c r="X366" i="2"/>
  <c r="X365" i="2"/>
  <c r="X364" i="2"/>
  <c r="X363" i="2"/>
  <c r="X608" i="2"/>
  <c r="X607" i="2"/>
  <c r="X606" i="2"/>
  <c r="X605" i="2"/>
  <c r="X604" i="2"/>
  <c r="X603" i="2"/>
  <c r="X602" i="2"/>
  <c r="X362" i="2"/>
  <c r="X361" i="2"/>
  <c r="X360" i="2"/>
  <c r="F491" i="2" l="1"/>
  <c r="F410" i="2"/>
  <c r="X409" i="2"/>
  <c r="X490" i="2"/>
  <c r="F530" i="2"/>
  <c r="F452" i="2"/>
  <c r="X206" i="2"/>
  <c r="W206" i="2"/>
  <c r="F207" i="2"/>
  <c r="X652" i="2"/>
  <c r="W652" i="2"/>
  <c r="W573" i="2"/>
  <c r="X573" i="2"/>
  <c r="F574" i="2"/>
  <c r="F329" i="2"/>
  <c r="X328" i="2"/>
  <c r="F288" i="2"/>
  <c r="W287" i="2"/>
  <c r="X287" i="2"/>
  <c r="X248" i="2"/>
  <c r="W248" i="2"/>
  <c r="F249" i="2"/>
  <c r="F390" i="2"/>
  <c r="X389" i="2"/>
  <c r="W118" i="2"/>
  <c r="R117" i="2"/>
  <c r="S117" i="2"/>
  <c r="T117" i="2"/>
  <c r="U117" i="2"/>
  <c r="V117" i="2"/>
  <c r="F531" i="2" l="1"/>
  <c r="X530" i="2"/>
  <c r="F397" i="2"/>
  <c r="X397" i="2" s="1"/>
  <c r="F411" i="2"/>
  <c r="X410" i="2"/>
  <c r="F439" i="2"/>
  <c r="X452" i="2"/>
  <c r="F492" i="2"/>
  <c r="X491" i="2"/>
  <c r="F208" i="2"/>
  <c r="X207" i="2"/>
  <c r="W207" i="2"/>
  <c r="X653" i="2"/>
  <c r="W653" i="2"/>
  <c r="X574" i="2"/>
  <c r="W574" i="2"/>
  <c r="F575" i="2"/>
  <c r="F330" i="2"/>
  <c r="X329" i="2"/>
  <c r="X249" i="2"/>
  <c r="F250" i="2"/>
  <c r="W249" i="2"/>
  <c r="W288" i="2"/>
  <c r="X288" i="2"/>
  <c r="F289" i="2"/>
  <c r="F391" i="2"/>
  <c r="X390" i="2"/>
  <c r="R119" i="2"/>
  <c r="W364" i="2" s="1"/>
  <c r="BH364" i="2" s="1"/>
  <c r="S119" i="2"/>
  <c r="V119" i="2"/>
  <c r="U119" i="2"/>
  <c r="T119" i="2"/>
  <c r="F493" i="2" l="1"/>
  <c r="X492" i="2"/>
  <c r="F412" i="2"/>
  <c r="X411" i="2"/>
  <c r="F532" i="2"/>
  <c r="X531" i="2"/>
  <c r="F453" i="2"/>
  <c r="X439" i="2"/>
  <c r="F209" i="2"/>
  <c r="X208" i="2"/>
  <c r="W208" i="2"/>
  <c r="X654" i="2"/>
  <c r="W654" i="2"/>
  <c r="W629" i="2"/>
  <c r="W630" i="2"/>
  <c r="W631" i="2"/>
  <c r="W632" i="2"/>
  <c r="W633" i="2"/>
  <c r="W634" i="2"/>
  <c r="W635" i="2"/>
  <c r="W636" i="2"/>
  <c r="W621" i="2"/>
  <c r="BN621" i="2" s="1"/>
  <c r="F576" i="2"/>
  <c r="X575" i="2"/>
  <c r="W575" i="2"/>
  <c r="W371" i="2"/>
  <c r="W361" i="2"/>
  <c r="BH361" i="2" s="1"/>
  <c r="W377" i="2"/>
  <c r="BH377" i="2" s="1"/>
  <c r="W370" i="2"/>
  <c r="BH370" i="2" s="1"/>
  <c r="W607" i="2"/>
  <c r="BN607" i="2" s="1"/>
  <c r="W362" i="2"/>
  <c r="BH362" i="2" s="1"/>
  <c r="W360" i="2"/>
  <c r="BH360" i="2" s="1"/>
  <c r="W382" i="2"/>
  <c r="BH382" i="2" s="1"/>
  <c r="W383" i="2"/>
  <c r="W358" i="2"/>
  <c r="W359" i="2"/>
  <c r="W384" i="2"/>
  <c r="W385" i="2"/>
  <c r="W386" i="2"/>
  <c r="W387" i="2"/>
  <c r="W388" i="2"/>
  <c r="W389" i="2"/>
  <c r="W376" i="2"/>
  <c r="BH376" i="2" s="1"/>
  <c r="W375" i="2"/>
  <c r="BH375" i="2" s="1"/>
  <c r="W605" i="2"/>
  <c r="BN605" i="2" s="1"/>
  <c r="W606" i="2"/>
  <c r="BN606" i="2" s="1"/>
  <c r="W374" i="2"/>
  <c r="BH374" i="2" s="1"/>
  <c r="W604" i="2"/>
  <c r="W602" i="2"/>
  <c r="BN602" i="2" s="1"/>
  <c r="W381" i="2"/>
  <c r="W365" i="2"/>
  <c r="BH365" i="2" s="1"/>
  <c r="W319" i="2"/>
  <c r="W320" i="2"/>
  <c r="W321" i="2"/>
  <c r="W322" i="2"/>
  <c r="W323" i="2"/>
  <c r="W324" i="2"/>
  <c r="W325" i="2"/>
  <c r="W326" i="2"/>
  <c r="W327" i="2"/>
  <c r="W328" i="2"/>
  <c r="W617" i="2"/>
  <c r="BN617" i="2" s="1"/>
  <c r="W367" i="2"/>
  <c r="BH367" i="2" s="1"/>
  <c r="W380" i="2"/>
  <c r="BH380" i="2" s="1"/>
  <c r="W366" i="2"/>
  <c r="BH366" i="2" s="1"/>
  <c r="W625" i="2"/>
  <c r="BN625" i="2" s="1"/>
  <c r="W603" i="2"/>
  <c r="W329" i="2"/>
  <c r="W613" i="2"/>
  <c r="BN613" i="2" s="1"/>
  <c r="W373" i="2"/>
  <c r="W379" i="2"/>
  <c r="BH379" i="2" s="1"/>
  <c r="W363" i="2"/>
  <c r="BH363" i="2" s="1"/>
  <c r="W368" i="2"/>
  <c r="BH368" i="2" s="1"/>
  <c r="W378" i="2"/>
  <c r="BH378" i="2" s="1"/>
  <c r="W608" i="2"/>
  <c r="W372" i="2"/>
  <c r="W609" i="2"/>
  <c r="BN609" i="2" s="1"/>
  <c r="W369" i="2"/>
  <c r="W390" i="2"/>
  <c r="X330" i="2"/>
  <c r="F331" i="2"/>
  <c r="W330" i="2"/>
  <c r="X289" i="2"/>
  <c r="W289" i="2"/>
  <c r="F290" i="2"/>
  <c r="F251" i="2"/>
  <c r="W250" i="2"/>
  <c r="X250" i="2"/>
  <c r="F392" i="2"/>
  <c r="W391" i="2"/>
  <c r="X391" i="2"/>
  <c r="W531" i="2"/>
  <c r="W530" i="2"/>
  <c r="BN608" i="2"/>
  <c r="BN604" i="2"/>
  <c r="BN364" i="2"/>
  <c r="BN603" i="2"/>
  <c r="W481" i="2"/>
  <c r="BH481" i="2" s="1"/>
  <c r="W485" i="2"/>
  <c r="BH485" i="2" s="1"/>
  <c r="W489" i="2"/>
  <c r="W493" i="2"/>
  <c r="W620" i="2"/>
  <c r="W484" i="2"/>
  <c r="BH484" i="2" s="1"/>
  <c r="W482" i="2"/>
  <c r="BH482" i="2" s="1"/>
  <c r="W486" i="2"/>
  <c r="BH486" i="2" s="1"/>
  <c r="W490" i="2"/>
  <c r="BH490" i="2" s="1"/>
  <c r="W616" i="2"/>
  <c r="W480" i="2"/>
  <c r="BH480" i="2" s="1"/>
  <c r="W492" i="2"/>
  <c r="W624" i="2"/>
  <c r="W479" i="2"/>
  <c r="W483" i="2"/>
  <c r="BH483" i="2" s="1"/>
  <c r="W487" i="2"/>
  <c r="BH487" i="2" s="1"/>
  <c r="W491" i="2"/>
  <c r="W612" i="2"/>
  <c r="W628" i="2"/>
  <c r="W488" i="2"/>
  <c r="BH488" i="2" s="1"/>
  <c r="W400" i="2"/>
  <c r="BH400" i="2" s="1"/>
  <c r="W404" i="2"/>
  <c r="BH404" i="2" s="1"/>
  <c r="W408" i="2"/>
  <c r="W411" i="2"/>
  <c r="W614" i="2"/>
  <c r="W399" i="2"/>
  <c r="BH399" i="2" s="1"/>
  <c r="W397" i="2"/>
  <c r="W401" i="2"/>
  <c r="BH401" i="2" s="1"/>
  <c r="W405" i="2"/>
  <c r="BH405" i="2" s="1"/>
  <c r="W409" i="2"/>
  <c r="BH409" i="2" s="1"/>
  <c r="W610" i="2"/>
  <c r="W626" i="2"/>
  <c r="W407" i="2"/>
  <c r="BH407" i="2" s="1"/>
  <c r="W398" i="2"/>
  <c r="W402" i="2"/>
  <c r="BH402" i="2" s="1"/>
  <c r="W406" i="2"/>
  <c r="BH406" i="2" s="1"/>
  <c r="W410" i="2"/>
  <c r="W622" i="2"/>
  <c r="W403" i="2"/>
  <c r="BH403" i="2" s="1"/>
  <c r="W618" i="2"/>
  <c r="W518" i="2"/>
  <c r="W522" i="2"/>
  <c r="BH522" i="2" s="1"/>
  <c r="W526" i="2"/>
  <c r="BH526" i="2" s="1"/>
  <c r="W525" i="2"/>
  <c r="BH525" i="2" s="1"/>
  <c r="W519" i="2"/>
  <c r="BH519" i="2" s="1"/>
  <c r="W523" i="2"/>
  <c r="BH523" i="2" s="1"/>
  <c r="W527" i="2"/>
  <c r="BH527" i="2" s="1"/>
  <c r="W521" i="2"/>
  <c r="BH521" i="2" s="1"/>
  <c r="W520" i="2"/>
  <c r="BH520" i="2" s="1"/>
  <c r="W524" i="2"/>
  <c r="BH524" i="2" s="1"/>
  <c r="W528" i="2"/>
  <c r="W529" i="2"/>
  <c r="BH529" i="2" s="1"/>
  <c r="W443" i="2"/>
  <c r="BH443" i="2" s="1"/>
  <c r="W447" i="2"/>
  <c r="BH447" i="2" s="1"/>
  <c r="W440" i="2"/>
  <c r="BN440" i="2" s="1"/>
  <c r="W444" i="2"/>
  <c r="BH444" i="2" s="1"/>
  <c r="W448" i="2"/>
  <c r="BH448" i="2" s="1"/>
  <c r="W452" i="2"/>
  <c r="W611" i="2"/>
  <c r="W615" i="2"/>
  <c r="W619" i="2"/>
  <c r="W623" i="2"/>
  <c r="W627" i="2"/>
  <c r="W441" i="2"/>
  <c r="BH441" i="2" s="1"/>
  <c r="W445" i="2"/>
  <c r="BH445" i="2" s="1"/>
  <c r="W449" i="2"/>
  <c r="BH449" i="2" s="1"/>
  <c r="W439" i="2"/>
  <c r="W442" i="2"/>
  <c r="BH442" i="2" s="1"/>
  <c r="W450" i="2"/>
  <c r="W451" i="2"/>
  <c r="BH451" i="2" s="1"/>
  <c r="W446" i="2"/>
  <c r="BH446" i="2" s="1"/>
  <c r="X113" i="2"/>
  <c r="AE148" i="2"/>
  <c r="X141" i="2"/>
  <c r="D22" i="1"/>
  <c r="D23" i="1" s="1"/>
  <c r="D24" i="1" s="1"/>
  <c r="D25" i="1" s="1"/>
  <c r="BN360" i="2" l="1"/>
  <c r="BN441" i="2"/>
  <c r="BN443" i="2"/>
  <c r="F454" i="2"/>
  <c r="X453" i="2"/>
  <c r="F413" i="2"/>
  <c r="X412" i="2"/>
  <c r="BN444" i="2"/>
  <c r="W453" i="2"/>
  <c r="W412" i="2"/>
  <c r="X532" i="2"/>
  <c r="F517" i="2"/>
  <c r="F494" i="2"/>
  <c r="X493" i="2"/>
  <c r="BN442" i="2"/>
  <c r="BN445" i="2"/>
  <c r="W532" i="2"/>
  <c r="BN381" i="2"/>
  <c r="BN371" i="2"/>
  <c r="BN368" i="2"/>
  <c r="BN366" i="2"/>
  <c r="BN382" i="2"/>
  <c r="BN370" i="2"/>
  <c r="BN363" i="2"/>
  <c r="BN380" i="2"/>
  <c r="BN375" i="2"/>
  <c r="BN379" i="2"/>
  <c r="BN367" i="2"/>
  <c r="BN365" i="2"/>
  <c r="BN374" i="2"/>
  <c r="BN376" i="2"/>
  <c r="BN362" i="2"/>
  <c r="BN361" i="2"/>
  <c r="AE151" i="2"/>
  <c r="W209" i="2"/>
  <c r="F210" i="2"/>
  <c r="X209" i="2"/>
  <c r="W655" i="2"/>
  <c r="X655" i="2"/>
  <c r="F577" i="2"/>
  <c r="W576" i="2"/>
  <c r="X576" i="2"/>
  <c r="F332" i="2"/>
  <c r="X331" i="2"/>
  <c r="W331" i="2"/>
  <c r="X251" i="2"/>
  <c r="W251" i="2"/>
  <c r="F252" i="2"/>
  <c r="F291" i="2"/>
  <c r="W290" i="2"/>
  <c r="X290" i="2"/>
  <c r="F393" i="2"/>
  <c r="W392" i="2"/>
  <c r="X392" i="2"/>
  <c r="BN525" i="2"/>
  <c r="BN612" i="2"/>
  <c r="BN454" i="2"/>
  <c r="BN453" i="2"/>
  <c r="BN449" i="2"/>
  <c r="BN623" i="2"/>
  <c r="BN528" i="2"/>
  <c r="BN527" i="2"/>
  <c r="BN410" i="2"/>
  <c r="BN407" i="2"/>
  <c r="BN412" i="2"/>
  <c r="BN397" i="2"/>
  <c r="BN411" i="2"/>
  <c r="BN483" i="2"/>
  <c r="BN480" i="2"/>
  <c r="BN490" i="2"/>
  <c r="BN484" i="2"/>
  <c r="BN489" i="2"/>
  <c r="BN450" i="2"/>
  <c r="BN611" i="2"/>
  <c r="BN618" i="2"/>
  <c r="BN401" i="2"/>
  <c r="BN487" i="2"/>
  <c r="BN492" i="2"/>
  <c r="BN493" i="2"/>
  <c r="BN446" i="2"/>
  <c r="BN447" i="2"/>
  <c r="BN522" i="2"/>
  <c r="BN409" i="2"/>
  <c r="BN486" i="2"/>
  <c r="BN485" i="2"/>
  <c r="BN439" i="2"/>
  <c r="BN627" i="2"/>
  <c r="BN529" i="2"/>
  <c r="BN521" i="2"/>
  <c r="BN398" i="2"/>
  <c r="BN400" i="2"/>
  <c r="BN619" i="2"/>
  <c r="BN452" i="2"/>
  <c r="BN524" i="2"/>
  <c r="BN523" i="2"/>
  <c r="BN403" i="2"/>
  <c r="BN406" i="2"/>
  <c r="BN626" i="2"/>
  <c r="BN399" i="2"/>
  <c r="BN408" i="2"/>
  <c r="BN488" i="2"/>
  <c r="BN479" i="2"/>
  <c r="BN616" i="2"/>
  <c r="BN620" i="2"/>
  <c r="BN451" i="2"/>
  <c r="BN615" i="2"/>
  <c r="BN448" i="2"/>
  <c r="BN520" i="2"/>
  <c r="BN519" i="2"/>
  <c r="BN622" i="2"/>
  <c r="BN402" i="2"/>
  <c r="BN610" i="2"/>
  <c r="BN405" i="2"/>
  <c r="BN614" i="2"/>
  <c r="BN404" i="2"/>
  <c r="BN628" i="2"/>
  <c r="BN624" i="2"/>
  <c r="BN482" i="2"/>
  <c r="BN481" i="2"/>
  <c r="BN377" i="2"/>
  <c r="F495" i="2" l="1"/>
  <c r="X494" i="2"/>
  <c r="W494" i="2"/>
  <c r="F414" i="2"/>
  <c r="X413" i="2"/>
  <c r="W413" i="2"/>
  <c r="X517" i="2"/>
  <c r="F533" i="2"/>
  <c r="W517" i="2"/>
  <c r="F455" i="2"/>
  <c r="X454" i="2"/>
  <c r="W454" i="2"/>
  <c r="X210" i="2"/>
  <c r="W210" i="2"/>
  <c r="F211" i="2"/>
  <c r="X656" i="2"/>
  <c r="W656" i="2"/>
  <c r="W577" i="2"/>
  <c r="F578" i="2"/>
  <c r="X577" i="2"/>
  <c r="W332" i="2"/>
  <c r="X332" i="2"/>
  <c r="F333" i="2"/>
  <c r="F253" i="2"/>
  <c r="W252" i="2"/>
  <c r="X252" i="2"/>
  <c r="X291" i="2"/>
  <c r="F292" i="2"/>
  <c r="W291" i="2"/>
  <c r="BN526" i="2"/>
  <c r="BN378" i="2"/>
  <c r="AE103" i="2"/>
  <c r="BH494" i="2" l="1"/>
  <c r="BN494" i="2" s="1"/>
  <c r="BH413" i="2"/>
  <c r="BN413" i="2" s="1"/>
  <c r="X533" i="2"/>
  <c r="F534" i="2"/>
  <c r="W533" i="2"/>
  <c r="BH533" i="2" s="1"/>
  <c r="BN533" i="2" s="1"/>
  <c r="F415" i="2"/>
  <c r="X414" i="2"/>
  <c r="W414" i="2"/>
  <c r="BH414" i="2" s="1"/>
  <c r="BN414" i="2" s="1"/>
  <c r="F496" i="2"/>
  <c r="X495" i="2"/>
  <c r="W495" i="2"/>
  <c r="BH495" i="2" s="1"/>
  <c r="BN495" i="2" s="1"/>
  <c r="F456" i="2"/>
  <c r="X455" i="2"/>
  <c r="W455" i="2"/>
  <c r="BH455" i="2" s="1"/>
  <c r="BN455" i="2" s="1"/>
  <c r="F212" i="2"/>
  <c r="X211" i="2"/>
  <c r="W211" i="2"/>
  <c r="X657" i="2"/>
  <c r="W657" i="2"/>
  <c r="X578" i="2"/>
  <c r="W578" i="2"/>
  <c r="F579" i="2"/>
  <c r="W333" i="2"/>
  <c r="F334" i="2"/>
  <c r="X333" i="2"/>
  <c r="F293" i="2"/>
  <c r="W292" i="2"/>
  <c r="X292" i="2"/>
  <c r="F254" i="2"/>
  <c r="X253" i="2"/>
  <c r="W253" i="2"/>
  <c r="X534" i="2" l="1"/>
  <c r="F535" i="2"/>
  <c r="W534" i="2"/>
  <c r="BH534" i="2" s="1"/>
  <c r="BN534" i="2" s="1"/>
  <c r="F457" i="2"/>
  <c r="X456" i="2"/>
  <c r="W456" i="2"/>
  <c r="BH456" i="2" s="1"/>
  <c r="BN456" i="2" s="1"/>
  <c r="F497" i="2"/>
  <c r="X496" i="2"/>
  <c r="W496" i="2"/>
  <c r="BH496" i="2" s="1"/>
  <c r="BN496" i="2" s="1"/>
  <c r="F416" i="2"/>
  <c r="X415" i="2"/>
  <c r="W415" i="2"/>
  <c r="BH415" i="2" s="1"/>
  <c r="BN415" i="2" s="1"/>
  <c r="F213" i="2"/>
  <c r="X212" i="2"/>
  <c r="W212" i="2"/>
  <c r="X662" i="2"/>
  <c r="W662" i="2"/>
  <c r="W658" i="2"/>
  <c r="X658" i="2"/>
  <c r="F580" i="2"/>
  <c r="X579" i="2"/>
  <c r="W579" i="2"/>
  <c r="X334" i="2"/>
  <c r="F335" i="2"/>
  <c r="W334" i="2"/>
  <c r="W293" i="2"/>
  <c r="F294" i="2"/>
  <c r="X293" i="2"/>
  <c r="X254" i="2"/>
  <c r="F255" i="2"/>
  <c r="W254" i="2"/>
  <c r="F536" i="2" l="1"/>
  <c r="X535" i="2"/>
  <c r="W535" i="2"/>
  <c r="BH535" i="2" s="1"/>
  <c r="BN535" i="2" s="1"/>
  <c r="F417" i="2"/>
  <c r="X416" i="2"/>
  <c r="W416" i="2"/>
  <c r="F498" i="2"/>
  <c r="X497" i="2"/>
  <c r="W497" i="2"/>
  <c r="BH497" i="2" s="1"/>
  <c r="BN497" i="2" s="1"/>
  <c r="F458" i="2"/>
  <c r="X457" i="2"/>
  <c r="W457" i="2"/>
  <c r="BH457" i="2" s="1"/>
  <c r="BN457" i="2" s="1"/>
  <c r="W213" i="2"/>
  <c r="F214" i="2"/>
  <c r="X213" i="2"/>
  <c r="W663" i="2"/>
  <c r="X663" i="2"/>
  <c r="W659" i="2"/>
  <c r="X659" i="2"/>
  <c r="F581" i="2"/>
  <c r="X580" i="2"/>
  <c r="W580" i="2"/>
  <c r="W335" i="2"/>
  <c r="F336" i="2"/>
  <c r="X335" i="2"/>
  <c r="X294" i="2"/>
  <c r="W294" i="2"/>
  <c r="F295" i="2"/>
  <c r="F256" i="2"/>
  <c r="W255" i="2"/>
  <c r="X255" i="2"/>
  <c r="BH416" i="2" l="1"/>
  <c r="BN416" i="2" s="1"/>
  <c r="F537" i="2"/>
  <c r="X536" i="2"/>
  <c r="W536" i="2"/>
  <c r="F459" i="2"/>
  <c r="X458" i="2"/>
  <c r="W458" i="2"/>
  <c r="F499" i="2"/>
  <c r="X498" i="2"/>
  <c r="W498" i="2"/>
  <c r="X417" i="2"/>
  <c r="F418" i="2"/>
  <c r="W417" i="2"/>
  <c r="AV151" i="2"/>
  <c r="X214" i="2"/>
  <c r="W214" i="2"/>
  <c r="F215" i="2"/>
  <c r="X664" i="2"/>
  <c r="W664" i="2"/>
  <c r="X660" i="2"/>
  <c r="W660" i="2"/>
  <c r="W581" i="2"/>
  <c r="X581" i="2"/>
  <c r="F582" i="2"/>
  <c r="X336" i="2"/>
  <c r="W336" i="2"/>
  <c r="F337" i="2"/>
  <c r="X256" i="2"/>
  <c r="W256" i="2"/>
  <c r="F257" i="2"/>
  <c r="X295" i="2"/>
  <c r="F296" i="2"/>
  <c r="W295" i="2"/>
  <c r="BH458" i="2" l="1"/>
  <c r="BN458" i="2" s="1"/>
  <c r="BH417" i="2"/>
  <c r="BN417" i="2" s="1"/>
  <c r="BH536" i="2"/>
  <c r="BN536" i="2" s="1"/>
  <c r="BH498" i="2"/>
  <c r="BN498" i="2" s="1"/>
  <c r="F419" i="2"/>
  <c r="X418" i="2"/>
  <c r="W418" i="2"/>
  <c r="BH418" i="2" s="1"/>
  <c r="BN418" i="2" s="1"/>
  <c r="F500" i="2"/>
  <c r="X499" i="2"/>
  <c r="W499" i="2"/>
  <c r="X459" i="2"/>
  <c r="F460" i="2"/>
  <c r="W459" i="2"/>
  <c r="X537" i="2"/>
  <c r="F538" i="2"/>
  <c r="W537" i="2"/>
  <c r="F216" i="2"/>
  <c r="X215" i="2"/>
  <c r="W215" i="2"/>
  <c r="X661" i="2"/>
  <c r="W661" i="2"/>
  <c r="X582" i="2"/>
  <c r="W582" i="2"/>
  <c r="F583" i="2"/>
  <c r="W337" i="2"/>
  <c r="X337" i="2"/>
  <c r="F338" i="2"/>
  <c r="F297" i="2"/>
  <c r="W296" i="2"/>
  <c r="X296" i="2"/>
  <c r="F258" i="2"/>
  <c r="W257" i="2"/>
  <c r="X257" i="2"/>
  <c r="BH499" i="2" l="1"/>
  <c r="BN499" i="2" s="1"/>
  <c r="BH459" i="2"/>
  <c r="BN459" i="2" s="1"/>
  <c r="BH537" i="2"/>
  <c r="BN537" i="2" s="1"/>
  <c r="F501" i="2"/>
  <c r="X500" i="2"/>
  <c r="W500" i="2"/>
  <c r="F539" i="2"/>
  <c r="X538" i="2"/>
  <c r="W538" i="2"/>
  <c r="F461" i="2"/>
  <c r="X460" i="2"/>
  <c r="W460" i="2"/>
  <c r="F420" i="2"/>
  <c r="X419" i="2"/>
  <c r="W419" i="2"/>
  <c r="F217" i="2"/>
  <c r="X216" i="2"/>
  <c r="W216" i="2"/>
  <c r="X665" i="2"/>
  <c r="W665" i="2"/>
  <c r="F584" i="2"/>
  <c r="X583" i="2"/>
  <c r="W583" i="2"/>
  <c r="W338" i="2"/>
  <c r="X338" i="2"/>
  <c r="F339" i="2"/>
  <c r="X258" i="2"/>
  <c r="W258" i="2"/>
  <c r="F259" i="2"/>
  <c r="F298" i="2"/>
  <c r="X297" i="2"/>
  <c r="W297" i="2"/>
  <c r="BH460" i="2" l="1"/>
  <c r="BN460" i="2" s="1"/>
  <c r="BH538" i="2"/>
  <c r="BN538" i="2" s="1"/>
  <c r="BH419" i="2"/>
  <c r="BN419" i="2" s="1"/>
  <c r="BH500" i="2"/>
  <c r="BN500" i="2" s="1"/>
  <c r="X420" i="2"/>
  <c r="F421" i="2"/>
  <c r="W420" i="2"/>
  <c r="F502" i="2"/>
  <c r="X501" i="2"/>
  <c r="W501" i="2"/>
  <c r="X461" i="2"/>
  <c r="F462" i="2"/>
  <c r="W461" i="2"/>
  <c r="BH461" i="2" s="1"/>
  <c r="BN461" i="2" s="1"/>
  <c r="F540" i="2"/>
  <c r="X539" i="2"/>
  <c r="W539" i="2"/>
  <c r="BH539" i="2" s="1"/>
  <c r="BN539" i="2" s="1"/>
  <c r="W217" i="2"/>
  <c r="F218" i="2"/>
  <c r="X217" i="2"/>
  <c r="W666" i="2"/>
  <c r="X666" i="2"/>
  <c r="F585" i="2"/>
  <c r="F586" i="2" s="1"/>
  <c r="X584" i="2"/>
  <c r="W584" i="2"/>
  <c r="X339" i="2"/>
  <c r="F340" i="2"/>
  <c r="W339" i="2"/>
  <c r="W298" i="2"/>
  <c r="X298" i="2"/>
  <c r="F299" i="2"/>
  <c r="X259" i="2"/>
  <c r="F260" i="2"/>
  <c r="W259" i="2"/>
  <c r="BN420" i="2" l="1"/>
  <c r="BN501" i="2"/>
  <c r="F422" i="2"/>
  <c r="X421" i="2"/>
  <c r="W421" i="2"/>
  <c r="BH421" i="2" s="1"/>
  <c r="BN421" i="2" s="1"/>
  <c r="F463" i="2"/>
  <c r="X462" i="2"/>
  <c r="W462" i="2"/>
  <c r="BN462" i="2" s="1"/>
  <c r="X502" i="2"/>
  <c r="F478" i="2"/>
  <c r="W502" i="2"/>
  <c r="BH502" i="2" s="1"/>
  <c r="BN502" i="2" s="1"/>
  <c r="F541" i="2"/>
  <c r="X540" i="2"/>
  <c r="W540" i="2"/>
  <c r="BN540" i="2" s="1"/>
  <c r="X218" i="2"/>
  <c r="W218" i="2"/>
  <c r="F219" i="2"/>
  <c r="X667" i="2"/>
  <c r="W667" i="2"/>
  <c r="F587" i="2"/>
  <c r="X586" i="2"/>
  <c r="W586" i="2"/>
  <c r="W585" i="2"/>
  <c r="X585" i="2"/>
  <c r="F341" i="2"/>
  <c r="X340" i="2"/>
  <c r="W340" i="2"/>
  <c r="X260" i="2"/>
  <c r="W260" i="2"/>
  <c r="F261" i="2"/>
  <c r="X299" i="2"/>
  <c r="W299" i="2"/>
  <c r="F300" i="2"/>
  <c r="X463" i="2" l="1"/>
  <c r="F464" i="2"/>
  <c r="W463" i="2"/>
  <c r="BH463" i="2" s="1"/>
  <c r="BN463" i="2" s="1"/>
  <c r="F423" i="2"/>
  <c r="X422" i="2"/>
  <c r="W422" i="2"/>
  <c r="F542" i="2"/>
  <c r="X541" i="2"/>
  <c r="W541" i="2"/>
  <c r="BH541" i="2" s="1"/>
  <c r="BN541" i="2" s="1"/>
  <c r="F503" i="2"/>
  <c r="X478" i="2"/>
  <c r="W478" i="2"/>
  <c r="F220" i="2"/>
  <c r="X219" i="2"/>
  <c r="W219" i="2"/>
  <c r="X668" i="2"/>
  <c r="W668" i="2"/>
  <c r="F588" i="2"/>
  <c r="X587" i="2"/>
  <c r="W587" i="2"/>
  <c r="F342" i="2"/>
  <c r="W341" i="2"/>
  <c r="X341" i="2"/>
  <c r="W261" i="2"/>
  <c r="F262" i="2"/>
  <c r="X261" i="2"/>
  <c r="F301" i="2"/>
  <c r="X300" i="2"/>
  <c r="W300" i="2"/>
  <c r="F504" i="2" l="1"/>
  <c r="X503" i="2"/>
  <c r="W503" i="2"/>
  <c r="W542" i="2"/>
  <c r="F543" i="2"/>
  <c r="X542" i="2"/>
  <c r="F424" i="2"/>
  <c r="X423" i="2"/>
  <c r="W423" i="2"/>
  <c r="X464" i="2"/>
  <c r="F465" i="2"/>
  <c r="W464" i="2"/>
  <c r="F221" i="2"/>
  <c r="X220" i="2"/>
  <c r="W220" i="2"/>
  <c r="W669" i="2"/>
  <c r="X669" i="2"/>
  <c r="W588" i="2"/>
  <c r="X588" i="2"/>
  <c r="F589" i="2"/>
  <c r="W342" i="2"/>
  <c r="F343" i="2"/>
  <c r="X342" i="2"/>
  <c r="F302" i="2"/>
  <c r="W301" i="2"/>
  <c r="X301" i="2"/>
  <c r="X262" i="2"/>
  <c r="W262" i="2"/>
  <c r="F263" i="2"/>
  <c r="F466" i="2" l="1"/>
  <c r="X465" i="2"/>
  <c r="W465" i="2"/>
  <c r="X424" i="2"/>
  <c r="F425" i="2"/>
  <c r="W424" i="2"/>
  <c r="W543" i="2"/>
  <c r="F544" i="2"/>
  <c r="X543" i="2"/>
  <c r="X504" i="2"/>
  <c r="F505" i="2"/>
  <c r="W504" i="2"/>
  <c r="W221" i="2"/>
  <c r="F222" i="2"/>
  <c r="X221" i="2"/>
  <c r="W670" i="2"/>
  <c r="X670" i="2"/>
  <c r="X589" i="2"/>
  <c r="F590" i="2"/>
  <c r="W589" i="2"/>
  <c r="F344" i="2"/>
  <c r="X343" i="2"/>
  <c r="W343" i="2"/>
  <c r="F264" i="2"/>
  <c r="X263" i="2"/>
  <c r="W263" i="2"/>
  <c r="W302" i="2"/>
  <c r="F303" i="2"/>
  <c r="X302" i="2"/>
  <c r="F426" i="2" l="1"/>
  <c r="X425" i="2"/>
  <c r="W425" i="2"/>
  <c r="W544" i="2"/>
  <c r="F545" i="2"/>
  <c r="X544" i="2"/>
  <c r="X505" i="2"/>
  <c r="F506" i="2"/>
  <c r="W505" i="2"/>
  <c r="X466" i="2"/>
  <c r="F467" i="2"/>
  <c r="W466" i="2"/>
  <c r="X222" i="2"/>
  <c r="W222" i="2"/>
  <c r="F223" i="2"/>
  <c r="X671" i="2"/>
  <c r="W671" i="2"/>
  <c r="F591" i="2"/>
  <c r="X590" i="2"/>
  <c r="W590" i="2"/>
  <c r="F345" i="2"/>
  <c r="X344" i="2"/>
  <c r="W344" i="2"/>
  <c r="X303" i="2"/>
  <c r="W303" i="2"/>
  <c r="F304" i="2"/>
  <c r="W264" i="2"/>
  <c r="X264" i="2"/>
  <c r="F265" i="2"/>
  <c r="X467" i="2" l="1"/>
  <c r="F468" i="2"/>
  <c r="W467" i="2"/>
  <c r="F507" i="2"/>
  <c r="X506" i="2"/>
  <c r="W506" i="2"/>
  <c r="F546" i="2"/>
  <c r="X545" i="2"/>
  <c r="W545" i="2"/>
  <c r="F427" i="2"/>
  <c r="X426" i="2"/>
  <c r="W426" i="2"/>
  <c r="F224" i="2"/>
  <c r="X223" i="2"/>
  <c r="W223" i="2"/>
  <c r="X672" i="2"/>
  <c r="W672" i="2"/>
  <c r="F592" i="2"/>
  <c r="X591" i="2"/>
  <c r="W591" i="2"/>
  <c r="X345" i="2"/>
  <c r="W345" i="2"/>
  <c r="F346" i="2"/>
  <c r="F305" i="2"/>
  <c r="X304" i="2"/>
  <c r="W304" i="2"/>
  <c r="W265" i="2"/>
  <c r="F266" i="2"/>
  <c r="X265" i="2"/>
  <c r="W427" i="2" l="1"/>
  <c r="F428" i="2"/>
  <c r="X427" i="2"/>
  <c r="X507" i="2"/>
  <c r="F508" i="2"/>
  <c r="W507" i="2"/>
  <c r="X546" i="2"/>
  <c r="W546" i="2"/>
  <c r="F547" i="2"/>
  <c r="X468" i="2"/>
  <c r="F469" i="2"/>
  <c r="W468" i="2"/>
  <c r="F225" i="2"/>
  <c r="X224" i="2"/>
  <c r="W224" i="2"/>
  <c r="X673" i="2"/>
  <c r="W673" i="2"/>
  <c r="W592" i="2"/>
  <c r="X592" i="2"/>
  <c r="F593" i="2"/>
  <c r="X346" i="2"/>
  <c r="W346" i="2"/>
  <c r="F347" i="2"/>
  <c r="X266" i="2"/>
  <c r="F267" i="2"/>
  <c r="W266" i="2"/>
  <c r="F306" i="2"/>
  <c r="X305" i="2"/>
  <c r="W305" i="2"/>
  <c r="F470" i="2" l="1"/>
  <c r="X469" i="2"/>
  <c r="W469" i="2"/>
  <c r="X428" i="2"/>
  <c r="W428" i="2"/>
  <c r="F429" i="2"/>
  <c r="X547" i="2"/>
  <c r="W547" i="2"/>
  <c r="F548" i="2"/>
  <c r="X508" i="2"/>
  <c r="F509" i="2"/>
  <c r="W508" i="2"/>
  <c r="W225" i="2"/>
  <c r="F226" i="2"/>
  <c r="X225" i="2"/>
  <c r="W674" i="2"/>
  <c r="X674" i="2"/>
  <c r="X593" i="2"/>
  <c r="W593" i="2"/>
  <c r="F348" i="2"/>
  <c r="X347" i="2"/>
  <c r="W347" i="2"/>
  <c r="W306" i="2"/>
  <c r="X306" i="2"/>
  <c r="F307" i="2"/>
  <c r="F268" i="2"/>
  <c r="X267" i="2"/>
  <c r="W267" i="2"/>
  <c r="F430" i="2" l="1"/>
  <c r="X429" i="2"/>
  <c r="W429" i="2"/>
  <c r="F549" i="2"/>
  <c r="X548" i="2"/>
  <c r="W548" i="2"/>
  <c r="W470" i="2"/>
  <c r="X470" i="2"/>
  <c r="F471" i="2"/>
  <c r="F510" i="2"/>
  <c r="X509" i="2"/>
  <c r="W509" i="2"/>
  <c r="X226" i="2"/>
  <c r="W226" i="2"/>
  <c r="F227" i="2"/>
  <c r="X675" i="2"/>
  <c r="W675" i="2"/>
  <c r="X348" i="2"/>
  <c r="W348" i="2"/>
  <c r="F349" i="2"/>
  <c r="F269" i="2"/>
  <c r="X268" i="2"/>
  <c r="W268" i="2"/>
  <c r="X307" i="2"/>
  <c r="W307" i="2"/>
  <c r="F308" i="2"/>
  <c r="W549" i="2" l="1"/>
  <c r="F550" i="2"/>
  <c r="X549" i="2"/>
  <c r="F472" i="2"/>
  <c r="W471" i="2"/>
  <c r="X471" i="2"/>
  <c r="F431" i="2"/>
  <c r="W430" i="2"/>
  <c r="X430" i="2"/>
  <c r="F511" i="2"/>
  <c r="X510" i="2"/>
  <c r="W510" i="2"/>
  <c r="F228" i="2"/>
  <c r="X227" i="2"/>
  <c r="W227" i="2"/>
  <c r="W349" i="2"/>
  <c r="F350" i="2"/>
  <c r="X349" i="2"/>
  <c r="F309" i="2"/>
  <c r="X308" i="2"/>
  <c r="W308" i="2"/>
  <c r="W269" i="2"/>
  <c r="X269" i="2"/>
  <c r="F270" i="2"/>
  <c r="F473" i="2" l="1"/>
  <c r="W472" i="2"/>
  <c r="X472" i="2"/>
  <c r="F432" i="2"/>
  <c r="W431" i="2"/>
  <c r="X431" i="2"/>
  <c r="X511" i="2"/>
  <c r="W511" i="2"/>
  <c r="F512" i="2"/>
  <c r="X550" i="2"/>
  <c r="W550" i="2"/>
  <c r="F551" i="2"/>
  <c r="F229" i="2"/>
  <c r="X228" i="2"/>
  <c r="W228" i="2"/>
  <c r="W350" i="2"/>
  <c r="X350" i="2"/>
  <c r="F351" i="2"/>
  <c r="X270" i="2"/>
  <c r="F271" i="2"/>
  <c r="W270" i="2"/>
  <c r="F310" i="2"/>
  <c r="W309" i="2"/>
  <c r="X309" i="2"/>
  <c r="X551" i="2" l="1"/>
  <c r="W551" i="2"/>
  <c r="W512" i="2"/>
  <c r="F513" i="2"/>
  <c r="X512" i="2"/>
  <c r="W173" i="2" s="1"/>
  <c r="F474" i="2"/>
  <c r="W473" i="2"/>
  <c r="X473" i="2"/>
  <c r="W229" i="2"/>
  <c r="F230" i="2"/>
  <c r="X229" i="2"/>
  <c r="X351" i="2"/>
  <c r="W351" i="2"/>
  <c r="F352" i="2"/>
  <c r="W310" i="2"/>
  <c r="F311" i="2"/>
  <c r="X310" i="2"/>
  <c r="F272" i="2"/>
  <c r="W271" i="2"/>
  <c r="X271" i="2"/>
  <c r="W179" i="2" l="1"/>
  <c r="W180" i="2"/>
  <c r="AV182" i="2"/>
  <c r="W176" i="2"/>
  <c r="W175" i="2"/>
  <c r="W181" i="2"/>
  <c r="W170" i="2"/>
  <c r="W177" i="2"/>
  <c r="W172" i="2"/>
  <c r="X230" i="2"/>
  <c r="W230" i="2"/>
  <c r="F231" i="2"/>
  <c r="F353" i="2"/>
  <c r="X352" i="2"/>
  <c r="W352" i="2"/>
  <c r="F273" i="2"/>
  <c r="X272" i="2"/>
  <c r="W272" i="2"/>
  <c r="X311" i="2"/>
  <c r="W311" i="2"/>
  <c r="F312" i="2"/>
  <c r="W353" i="2" l="1"/>
  <c r="X353" i="2"/>
  <c r="BL177" i="2" s="1"/>
  <c r="F354" i="2"/>
  <c r="AV180" i="2" l="1"/>
  <c r="BL175" i="2"/>
  <c r="BL180" i="2"/>
  <c r="AV177" i="2"/>
  <c r="AN173" i="2"/>
  <c r="BL172" i="2"/>
  <c r="AV172" i="2"/>
  <c r="BL173" i="2"/>
  <c r="AV176" i="2"/>
  <c r="BL179" i="2"/>
  <c r="AN175" i="2"/>
  <c r="BL170" i="2"/>
  <c r="AN179" i="2"/>
  <c r="AN170" i="2"/>
  <c r="AV181" i="2"/>
  <c r="AN177" i="2"/>
  <c r="AV170" i="2"/>
  <c r="BL181" i="2"/>
  <c r="AV173" i="2"/>
  <c r="AV179" i="2"/>
  <c r="AN180" i="2"/>
  <c r="BL176" i="2"/>
  <c r="BL174" i="2" s="1"/>
  <c r="AN172" i="2"/>
  <c r="AN181" i="2"/>
  <c r="AN176" i="2"/>
  <c r="AV175" i="2"/>
  <c r="AV152" i="2"/>
  <c r="AN171" i="2" l="1"/>
  <c r="AV178" i="2"/>
  <c r="AV174" i="2"/>
  <c r="AN178" i="2"/>
  <c r="AV171" i="2"/>
  <c r="BL171" i="2"/>
  <c r="AN174" i="2"/>
  <c r="BL178" i="2"/>
  <c r="AV183" i="2" l="1"/>
  <c r="AV149" i="2" s="1"/>
  <c r="BL149" i="2" s="1"/>
  <c r="BL183" i="2"/>
  <c r="AN183" i="2"/>
  <c r="AV148" i="2"/>
  <c r="BL148" i="2" s="1"/>
  <c r="BL151" i="2" s="1"/>
  <c r="BL1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Clabbers</author>
  </authors>
  <commentList>
    <comment ref="AA110" authorId="0" shapeId="0" xr:uid="{00000000-0006-0000-0100-000001000000}">
      <text>
        <r>
          <rPr>
            <b/>
            <sz val="8"/>
            <color indexed="81"/>
            <rFont val="Arial"/>
            <family val="2"/>
          </rPr>
          <t xml:space="preserve">Disclaimer: 
</t>
        </r>
        <r>
          <rPr>
            <sz val="8"/>
            <color indexed="81"/>
            <rFont val="Arial"/>
            <family val="2"/>
          </rPr>
          <t>Alle genoemde prijzen zijn adviesprijzen en incl. BTW, tenzij anders aangegeven; wijzigingen zijn voorbehouden. Prijzen gelden met ingang van 1 januari tot en met 31 december 2019, onder voorbehoud van prijswijzigingen en typefouten.</t>
        </r>
      </text>
    </comment>
    <comment ref="AA119" authorId="0" shapeId="0" xr:uid="{00000000-0006-0000-0100-000002000000}">
      <text>
        <r>
          <rPr>
            <sz val="8"/>
            <color indexed="81"/>
            <rFont val="Arial"/>
            <family val="2"/>
          </rPr>
          <t>De handleiding zit volledig in de leerkrachtassistent.</t>
        </r>
      </text>
    </comment>
    <comment ref="AA123" authorId="0" shapeId="0" xr:uid="{00000000-0006-0000-0100-000003000000}">
      <text>
        <r>
          <rPr>
            <sz val="8"/>
            <color indexed="81"/>
            <rFont val="Arial"/>
            <family val="2"/>
          </rPr>
          <t xml:space="preserve">Het werkboek van Spelling in beeld is ook in digitale vorm verkrijgbaar voor groep 4 t/m 8. In het Digiboek vinden leerlingen een grote variatie aan interactieve oefeningen en uitlegfilmpjes. 
Ze kiezen zelf in welke volgorde ze de oefeningen doorlopen, kijken hun eigen werk na en herhalen moeilijke stof. </t>
        </r>
      </text>
    </comment>
    <comment ref="A195" authorId="0" shapeId="0" xr:uid="{00000000-0006-0000-0100-000004000000}">
      <text>
        <r>
          <rPr>
            <b/>
            <sz val="8"/>
            <color indexed="81"/>
            <rFont val="Tahoma"/>
            <family val="2"/>
          </rPr>
          <t>Erik Clabbers:</t>
        </r>
        <r>
          <rPr>
            <sz val="8"/>
            <color indexed="81"/>
            <rFont val="Tahoma"/>
            <family val="2"/>
          </rPr>
          <t xml:space="preserve">
V=Verbruiksmateriaal
G=Gebruiksmateriaal</t>
        </r>
      </text>
    </comment>
    <comment ref="B195" authorId="0" shapeId="0" xr:uid="{00000000-0006-0000-0100-000005000000}">
      <text>
        <r>
          <rPr>
            <b/>
            <sz val="8"/>
            <color indexed="81"/>
            <rFont val="Tahoma"/>
            <family val="2"/>
          </rPr>
          <t>Erik Clabbers:</t>
        </r>
        <r>
          <rPr>
            <sz val="8"/>
            <color indexed="81"/>
            <rFont val="Tahoma"/>
            <family val="2"/>
          </rPr>
          <t xml:space="preserve">
K=Per klas
L=Per leerling
V=Vast aantal</t>
        </r>
      </text>
    </comment>
    <comment ref="C195" authorId="0" shapeId="0" xr:uid="{00000000-0006-0000-0100-000006000000}">
      <text>
        <r>
          <rPr>
            <b/>
            <sz val="8"/>
            <color indexed="81"/>
            <rFont val="Tahoma"/>
            <family val="2"/>
          </rPr>
          <t>Erik Clabbers:</t>
        </r>
        <r>
          <rPr>
            <sz val="8"/>
            <color indexed="81"/>
            <rFont val="Tahoma"/>
            <family val="2"/>
          </rPr>
          <t xml:space="preserve">
Verpakt per # stuks</t>
        </r>
      </text>
    </comment>
    <comment ref="D195" authorId="0" shapeId="0" xr:uid="{00000000-0006-0000-0100-000007000000}">
      <text>
        <r>
          <rPr>
            <b/>
            <sz val="8"/>
            <color indexed="81"/>
            <rFont val="Tahoma"/>
            <family val="2"/>
          </rPr>
          <t>Erik Clabbers:</t>
        </r>
        <r>
          <rPr>
            <sz val="8"/>
            <color indexed="81"/>
            <rFont val="Tahoma"/>
            <family val="2"/>
          </rPr>
          <t xml:space="preserve">
Vermenigvuldiging om tot het juiste advies te komen</t>
        </r>
      </text>
    </comment>
    <comment ref="E195" authorId="0" shapeId="0" xr:uid="{00000000-0006-0000-0100-000008000000}">
      <text>
        <r>
          <rPr>
            <b/>
            <sz val="8"/>
            <color indexed="81"/>
            <rFont val="Tahoma"/>
            <family val="2"/>
          </rPr>
          <t>Erik Clabbers:</t>
        </r>
        <r>
          <rPr>
            <sz val="8"/>
            <color indexed="81"/>
            <rFont val="Tahoma"/>
            <family val="2"/>
          </rPr>
          <t xml:space="preserve">
Aantal indien vast materiaal</t>
        </r>
      </text>
    </comment>
    <comment ref="F195" authorId="0" shapeId="0" xr:uid="{00000000-0006-0000-0100-000009000000}">
      <text>
        <r>
          <rPr>
            <b/>
            <sz val="8"/>
            <color indexed="81"/>
            <rFont val="Tahoma"/>
            <family val="2"/>
          </rPr>
          <t>Erik Clabbers:</t>
        </r>
        <r>
          <rPr>
            <sz val="8"/>
            <color indexed="81"/>
            <rFont val="Tahoma"/>
            <family val="2"/>
          </rPr>
          <t xml:space="preserve">
Groep
Algemeen=0</t>
        </r>
      </text>
    </comment>
    <comment ref="G195" authorId="0" shapeId="0" xr:uid="{00000000-0006-0000-0100-00000A000000}">
      <text>
        <r>
          <rPr>
            <b/>
            <sz val="8"/>
            <color indexed="81"/>
            <rFont val="Tahoma"/>
            <family val="2"/>
          </rPr>
          <t>Erik Clabbers:</t>
        </r>
        <r>
          <rPr>
            <sz val="8"/>
            <color indexed="81"/>
            <rFont val="Tahoma"/>
            <family val="2"/>
          </rPr>
          <t xml:space="preserve">
S=Software
A=Additioneel
N=Normaal</t>
        </r>
      </text>
    </comment>
    <comment ref="N195" authorId="0" shapeId="0" xr:uid="{00000000-0006-0000-0100-00000B000000}">
      <text>
        <r>
          <rPr>
            <b/>
            <sz val="8"/>
            <color indexed="81"/>
            <rFont val="Tahoma"/>
            <family val="2"/>
          </rPr>
          <t>Erik Clabbers:</t>
        </r>
        <r>
          <rPr>
            <sz val="8"/>
            <color indexed="81"/>
            <rFont val="Tahoma"/>
            <family val="2"/>
          </rPr>
          <t xml:space="preserve">
0 = algemeen materiaal</t>
        </r>
      </text>
    </comment>
    <comment ref="W195" authorId="0" shapeId="0" xr:uid="{00000000-0006-0000-0100-00000C000000}">
      <text>
        <r>
          <rPr>
            <b/>
            <sz val="8"/>
            <color indexed="81"/>
            <rFont val="Tahoma"/>
            <family val="2"/>
          </rPr>
          <t>Erik Clabbers:</t>
        </r>
        <r>
          <rPr>
            <sz val="8"/>
            <color indexed="81"/>
            <rFont val="Tahoma"/>
            <family val="2"/>
          </rPr>
          <t xml:space="preserve">
1=ja
0=nee</t>
        </r>
      </text>
    </comment>
    <comment ref="A237" authorId="0" shapeId="0" xr:uid="{00000000-0006-0000-0100-00000D000000}">
      <text>
        <r>
          <rPr>
            <b/>
            <sz val="8"/>
            <color indexed="81"/>
            <rFont val="Tahoma"/>
            <family val="2"/>
          </rPr>
          <t>Erik Clabbers:</t>
        </r>
        <r>
          <rPr>
            <sz val="8"/>
            <color indexed="81"/>
            <rFont val="Tahoma"/>
            <family val="2"/>
          </rPr>
          <t xml:space="preserve">
V=Verbruiksmateriaal
G=Gebruiksmateriaal</t>
        </r>
      </text>
    </comment>
    <comment ref="B237" authorId="0" shapeId="0" xr:uid="{00000000-0006-0000-0100-00000E000000}">
      <text>
        <r>
          <rPr>
            <b/>
            <sz val="8"/>
            <color indexed="81"/>
            <rFont val="Tahoma"/>
            <family val="2"/>
          </rPr>
          <t>Erik Clabbers:</t>
        </r>
        <r>
          <rPr>
            <sz val="8"/>
            <color indexed="81"/>
            <rFont val="Tahoma"/>
            <family val="2"/>
          </rPr>
          <t xml:space="preserve">
K=Per klas
L=Per leerling
V=Vast aantal</t>
        </r>
      </text>
    </comment>
    <comment ref="C237" authorId="0" shapeId="0" xr:uid="{00000000-0006-0000-0100-00000F000000}">
      <text>
        <r>
          <rPr>
            <b/>
            <sz val="8"/>
            <color indexed="81"/>
            <rFont val="Tahoma"/>
            <family val="2"/>
          </rPr>
          <t>Erik Clabbers:</t>
        </r>
        <r>
          <rPr>
            <sz val="8"/>
            <color indexed="81"/>
            <rFont val="Tahoma"/>
            <family val="2"/>
          </rPr>
          <t xml:space="preserve">
Verpakt per # stuks</t>
        </r>
      </text>
    </comment>
    <comment ref="D237" authorId="0" shapeId="0" xr:uid="{00000000-0006-0000-0100-000010000000}">
      <text>
        <r>
          <rPr>
            <b/>
            <sz val="8"/>
            <color indexed="81"/>
            <rFont val="Tahoma"/>
            <family val="2"/>
          </rPr>
          <t>Erik Clabbers:</t>
        </r>
        <r>
          <rPr>
            <sz val="8"/>
            <color indexed="81"/>
            <rFont val="Tahoma"/>
            <family val="2"/>
          </rPr>
          <t xml:space="preserve">
Vermenigvuldiging om tot het juiste advies te komen</t>
        </r>
      </text>
    </comment>
    <comment ref="E237" authorId="0" shapeId="0" xr:uid="{00000000-0006-0000-0100-000011000000}">
      <text>
        <r>
          <rPr>
            <b/>
            <sz val="8"/>
            <color indexed="81"/>
            <rFont val="Tahoma"/>
            <family val="2"/>
          </rPr>
          <t>Erik Clabbers:</t>
        </r>
        <r>
          <rPr>
            <sz val="8"/>
            <color indexed="81"/>
            <rFont val="Tahoma"/>
            <family val="2"/>
          </rPr>
          <t xml:space="preserve">
Aantal indien vast materiaal</t>
        </r>
      </text>
    </comment>
    <comment ref="F237" authorId="0" shapeId="0" xr:uid="{00000000-0006-0000-0100-000012000000}">
      <text>
        <r>
          <rPr>
            <b/>
            <sz val="8"/>
            <color indexed="81"/>
            <rFont val="Tahoma"/>
            <family val="2"/>
          </rPr>
          <t>Erik Clabbers:</t>
        </r>
        <r>
          <rPr>
            <sz val="8"/>
            <color indexed="81"/>
            <rFont val="Tahoma"/>
            <family val="2"/>
          </rPr>
          <t xml:space="preserve">
Groep
Algemeen=0</t>
        </r>
      </text>
    </comment>
    <comment ref="G237" authorId="0" shapeId="0" xr:uid="{00000000-0006-0000-0100-000013000000}">
      <text>
        <r>
          <rPr>
            <b/>
            <sz val="8"/>
            <color indexed="81"/>
            <rFont val="Tahoma"/>
            <family val="2"/>
          </rPr>
          <t>Erik Clabbers:</t>
        </r>
        <r>
          <rPr>
            <sz val="8"/>
            <color indexed="81"/>
            <rFont val="Tahoma"/>
            <family val="2"/>
          </rPr>
          <t xml:space="preserve">
S=Software
A=Additioneel
N=Normaal</t>
        </r>
      </text>
    </comment>
    <comment ref="N237" authorId="0" shapeId="0" xr:uid="{00000000-0006-0000-0100-000014000000}">
      <text>
        <r>
          <rPr>
            <b/>
            <sz val="8"/>
            <color indexed="81"/>
            <rFont val="Tahoma"/>
            <family val="2"/>
          </rPr>
          <t>Erik Clabbers:</t>
        </r>
        <r>
          <rPr>
            <sz val="8"/>
            <color indexed="81"/>
            <rFont val="Tahoma"/>
            <family val="2"/>
          </rPr>
          <t xml:space="preserve">
0 = algemeen materiaal</t>
        </r>
      </text>
    </comment>
    <comment ref="W237" authorId="0" shapeId="0" xr:uid="{00000000-0006-0000-0100-000015000000}">
      <text>
        <r>
          <rPr>
            <b/>
            <sz val="8"/>
            <color indexed="81"/>
            <rFont val="Tahoma"/>
            <family val="2"/>
          </rPr>
          <t>Erik Clabbers:</t>
        </r>
        <r>
          <rPr>
            <sz val="8"/>
            <color indexed="81"/>
            <rFont val="Tahoma"/>
            <family val="2"/>
          </rPr>
          <t xml:space="preserve">
1=ja
0=nee</t>
        </r>
      </text>
    </comment>
    <comment ref="A276" authorId="0" shapeId="0" xr:uid="{00000000-0006-0000-0100-000016000000}">
      <text>
        <r>
          <rPr>
            <b/>
            <sz val="8"/>
            <color indexed="81"/>
            <rFont val="Tahoma"/>
            <family val="2"/>
          </rPr>
          <t>Erik Clabbers:</t>
        </r>
        <r>
          <rPr>
            <sz val="8"/>
            <color indexed="81"/>
            <rFont val="Tahoma"/>
            <family val="2"/>
          </rPr>
          <t xml:space="preserve">
V=Verbruiksmateriaal
G=Gebruiksmateriaal</t>
        </r>
      </text>
    </comment>
    <comment ref="B276" authorId="0" shapeId="0" xr:uid="{00000000-0006-0000-0100-000017000000}">
      <text>
        <r>
          <rPr>
            <b/>
            <sz val="8"/>
            <color indexed="81"/>
            <rFont val="Tahoma"/>
            <family val="2"/>
          </rPr>
          <t>Erik Clabbers:</t>
        </r>
        <r>
          <rPr>
            <sz val="8"/>
            <color indexed="81"/>
            <rFont val="Tahoma"/>
            <family val="2"/>
          </rPr>
          <t xml:space="preserve">
K=Per klas
L=Per leerling
V=Vast aantal</t>
        </r>
      </text>
    </comment>
    <comment ref="C276" authorId="0" shapeId="0" xr:uid="{00000000-0006-0000-0100-000018000000}">
      <text>
        <r>
          <rPr>
            <b/>
            <sz val="8"/>
            <color indexed="81"/>
            <rFont val="Tahoma"/>
            <family val="2"/>
          </rPr>
          <t>Erik Clabbers:</t>
        </r>
        <r>
          <rPr>
            <sz val="8"/>
            <color indexed="81"/>
            <rFont val="Tahoma"/>
            <family val="2"/>
          </rPr>
          <t xml:space="preserve">
Verpakt per # stuks</t>
        </r>
      </text>
    </comment>
    <comment ref="D276" authorId="0" shapeId="0" xr:uid="{00000000-0006-0000-0100-000019000000}">
      <text>
        <r>
          <rPr>
            <b/>
            <sz val="8"/>
            <color indexed="81"/>
            <rFont val="Tahoma"/>
            <family val="2"/>
          </rPr>
          <t>Erik Clabbers:</t>
        </r>
        <r>
          <rPr>
            <sz val="8"/>
            <color indexed="81"/>
            <rFont val="Tahoma"/>
            <family val="2"/>
          </rPr>
          <t xml:space="preserve">
Vermenigvuldiging om tot het juiste advies te komen</t>
        </r>
      </text>
    </comment>
    <comment ref="E276" authorId="0" shapeId="0" xr:uid="{00000000-0006-0000-0100-00001A000000}">
      <text>
        <r>
          <rPr>
            <b/>
            <sz val="8"/>
            <color indexed="81"/>
            <rFont val="Tahoma"/>
            <family val="2"/>
          </rPr>
          <t>Erik Clabbers:</t>
        </r>
        <r>
          <rPr>
            <sz val="8"/>
            <color indexed="81"/>
            <rFont val="Tahoma"/>
            <family val="2"/>
          </rPr>
          <t xml:space="preserve">
Aantal indien vast materiaal</t>
        </r>
      </text>
    </comment>
    <comment ref="F276" authorId="0" shapeId="0" xr:uid="{00000000-0006-0000-0100-00001B000000}">
      <text>
        <r>
          <rPr>
            <b/>
            <sz val="8"/>
            <color indexed="81"/>
            <rFont val="Tahoma"/>
            <family val="2"/>
          </rPr>
          <t>Erik Clabbers:</t>
        </r>
        <r>
          <rPr>
            <sz val="8"/>
            <color indexed="81"/>
            <rFont val="Tahoma"/>
            <family val="2"/>
          </rPr>
          <t xml:space="preserve">
Groep
Algemeen=0</t>
        </r>
      </text>
    </comment>
    <comment ref="G276" authorId="0" shapeId="0" xr:uid="{00000000-0006-0000-0100-00001C000000}">
      <text>
        <r>
          <rPr>
            <b/>
            <sz val="8"/>
            <color indexed="81"/>
            <rFont val="Tahoma"/>
            <family val="2"/>
          </rPr>
          <t>Erik Clabbers:</t>
        </r>
        <r>
          <rPr>
            <sz val="8"/>
            <color indexed="81"/>
            <rFont val="Tahoma"/>
            <family val="2"/>
          </rPr>
          <t xml:space="preserve">
S=Software
A=Additioneel
N=Normaal</t>
        </r>
      </text>
    </comment>
    <comment ref="N276" authorId="0" shapeId="0" xr:uid="{00000000-0006-0000-0100-00001D000000}">
      <text>
        <r>
          <rPr>
            <b/>
            <sz val="8"/>
            <color indexed="81"/>
            <rFont val="Tahoma"/>
            <family val="2"/>
          </rPr>
          <t>Erik Clabbers:</t>
        </r>
        <r>
          <rPr>
            <sz val="8"/>
            <color indexed="81"/>
            <rFont val="Tahoma"/>
            <family val="2"/>
          </rPr>
          <t xml:space="preserve">
0 = algemeen materiaal</t>
        </r>
      </text>
    </comment>
    <comment ref="W276" authorId="0" shapeId="0" xr:uid="{00000000-0006-0000-0100-00001E000000}">
      <text>
        <r>
          <rPr>
            <b/>
            <sz val="8"/>
            <color indexed="81"/>
            <rFont val="Tahoma"/>
            <family val="2"/>
          </rPr>
          <t>Erik Clabbers:</t>
        </r>
        <r>
          <rPr>
            <sz val="8"/>
            <color indexed="81"/>
            <rFont val="Tahoma"/>
            <family val="2"/>
          </rPr>
          <t xml:space="preserve">
1=ja
0=nee</t>
        </r>
      </text>
    </comment>
    <comment ref="A318" authorId="0" shapeId="0" xr:uid="{00000000-0006-0000-0100-00001F000000}">
      <text>
        <r>
          <rPr>
            <b/>
            <sz val="8"/>
            <color indexed="81"/>
            <rFont val="Tahoma"/>
            <family val="2"/>
          </rPr>
          <t>Erik Clabbers:</t>
        </r>
        <r>
          <rPr>
            <sz val="8"/>
            <color indexed="81"/>
            <rFont val="Tahoma"/>
            <family val="2"/>
          </rPr>
          <t xml:space="preserve">
V=Verbruiksmateriaal
G=Gebruiksmateriaal</t>
        </r>
      </text>
    </comment>
    <comment ref="B318" authorId="0" shapeId="0" xr:uid="{00000000-0006-0000-0100-000020000000}">
      <text>
        <r>
          <rPr>
            <b/>
            <sz val="8"/>
            <color indexed="81"/>
            <rFont val="Tahoma"/>
            <family val="2"/>
          </rPr>
          <t>Erik Clabbers:</t>
        </r>
        <r>
          <rPr>
            <sz val="8"/>
            <color indexed="81"/>
            <rFont val="Tahoma"/>
            <family val="2"/>
          </rPr>
          <t xml:space="preserve">
K=Per klas
L=Per leerling
V=Vast aantal</t>
        </r>
      </text>
    </comment>
    <comment ref="C318" authorId="0" shapeId="0" xr:uid="{00000000-0006-0000-0100-000021000000}">
      <text>
        <r>
          <rPr>
            <b/>
            <sz val="8"/>
            <color indexed="81"/>
            <rFont val="Tahoma"/>
            <family val="2"/>
          </rPr>
          <t>Erik Clabbers:</t>
        </r>
        <r>
          <rPr>
            <sz val="8"/>
            <color indexed="81"/>
            <rFont val="Tahoma"/>
            <family val="2"/>
          </rPr>
          <t xml:space="preserve">
Verpakt per # stuks</t>
        </r>
      </text>
    </comment>
    <comment ref="D318" authorId="0" shapeId="0" xr:uid="{00000000-0006-0000-0100-000022000000}">
      <text>
        <r>
          <rPr>
            <b/>
            <sz val="8"/>
            <color indexed="81"/>
            <rFont val="Tahoma"/>
            <family val="2"/>
          </rPr>
          <t>Erik Clabbers:</t>
        </r>
        <r>
          <rPr>
            <sz val="8"/>
            <color indexed="81"/>
            <rFont val="Tahoma"/>
            <family val="2"/>
          </rPr>
          <t xml:space="preserve">
Vermenigvuldiging om tot het juiste advies te komen</t>
        </r>
      </text>
    </comment>
    <comment ref="E318" authorId="0" shapeId="0" xr:uid="{00000000-0006-0000-0100-000023000000}">
      <text>
        <r>
          <rPr>
            <b/>
            <sz val="8"/>
            <color indexed="81"/>
            <rFont val="Tahoma"/>
            <family val="2"/>
          </rPr>
          <t>Erik Clabbers:</t>
        </r>
        <r>
          <rPr>
            <sz val="8"/>
            <color indexed="81"/>
            <rFont val="Tahoma"/>
            <family val="2"/>
          </rPr>
          <t xml:space="preserve">
Aantal indien vast materiaal</t>
        </r>
      </text>
    </comment>
    <comment ref="F318" authorId="0" shapeId="0" xr:uid="{00000000-0006-0000-0100-000024000000}">
      <text>
        <r>
          <rPr>
            <b/>
            <sz val="8"/>
            <color indexed="81"/>
            <rFont val="Tahoma"/>
            <family val="2"/>
          </rPr>
          <t>Erik Clabbers:</t>
        </r>
        <r>
          <rPr>
            <sz val="8"/>
            <color indexed="81"/>
            <rFont val="Tahoma"/>
            <family val="2"/>
          </rPr>
          <t xml:space="preserve">
Groep
Algemeen=0</t>
        </r>
      </text>
    </comment>
    <comment ref="G318" authorId="0" shapeId="0" xr:uid="{00000000-0006-0000-0100-000025000000}">
      <text>
        <r>
          <rPr>
            <b/>
            <sz val="8"/>
            <color indexed="81"/>
            <rFont val="Tahoma"/>
            <family val="2"/>
          </rPr>
          <t>Erik Clabbers:</t>
        </r>
        <r>
          <rPr>
            <sz val="8"/>
            <color indexed="81"/>
            <rFont val="Tahoma"/>
            <family val="2"/>
          </rPr>
          <t xml:space="preserve">
S=Software
A=Additioneel
N=Normaal</t>
        </r>
      </text>
    </comment>
    <comment ref="N318" authorId="0" shapeId="0" xr:uid="{00000000-0006-0000-0100-000026000000}">
      <text>
        <r>
          <rPr>
            <b/>
            <sz val="8"/>
            <color indexed="81"/>
            <rFont val="Tahoma"/>
            <family val="2"/>
          </rPr>
          <t>Erik Clabbers:</t>
        </r>
        <r>
          <rPr>
            <sz val="8"/>
            <color indexed="81"/>
            <rFont val="Tahoma"/>
            <family val="2"/>
          </rPr>
          <t xml:space="preserve">
0 = algemeen materiaal</t>
        </r>
      </text>
    </comment>
    <comment ref="W318" authorId="0" shapeId="0" xr:uid="{00000000-0006-0000-0100-000027000000}">
      <text>
        <r>
          <rPr>
            <b/>
            <sz val="8"/>
            <color indexed="81"/>
            <rFont val="Tahoma"/>
            <family val="2"/>
          </rPr>
          <t>Erik Clabbers:</t>
        </r>
        <r>
          <rPr>
            <sz val="8"/>
            <color indexed="81"/>
            <rFont val="Tahoma"/>
            <family val="2"/>
          </rPr>
          <t xml:space="preserve">
1=ja
0=nee</t>
        </r>
      </text>
    </comment>
    <comment ref="A357" authorId="0" shapeId="0" xr:uid="{00000000-0006-0000-0100-000028000000}">
      <text>
        <r>
          <rPr>
            <b/>
            <sz val="8"/>
            <color indexed="81"/>
            <rFont val="Tahoma"/>
            <family val="2"/>
          </rPr>
          <t>Erik Clabbers:</t>
        </r>
        <r>
          <rPr>
            <sz val="8"/>
            <color indexed="81"/>
            <rFont val="Tahoma"/>
            <family val="2"/>
          </rPr>
          <t xml:space="preserve">
V=Verbruiksmateriaal
G=Gebruiksmateriaal</t>
        </r>
      </text>
    </comment>
    <comment ref="B357" authorId="0" shapeId="0" xr:uid="{00000000-0006-0000-0100-000029000000}">
      <text>
        <r>
          <rPr>
            <b/>
            <sz val="8"/>
            <color indexed="81"/>
            <rFont val="Tahoma"/>
            <family val="2"/>
          </rPr>
          <t>Erik Clabbers:</t>
        </r>
        <r>
          <rPr>
            <sz val="8"/>
            <color indexed="81"/>
            <rFont val="Tahoma"/>
            <family val="2"/>
          </rPr>
          <t xml:space="preserve">
K=Per klas
L=Per leerling
V=Vast aantal</t>
        </r>
      </text>
    </comment>
    <comment ref="C357" authorId="0" shapeId="0" xr:uid="{00000000-0006-0000-0100-00002A000000}">
      <text>
        <r>
          <rPr>
            <b/>
            <sz val="8"/>
            <color indexed="81"/>
            <rFont val="Tahoma"/>
            <family val="2"/>
          </rPr>
          <t>Erik Clabbers:</t>
        </r>
        <r>
          <rPr>
            <sz val="8"/>
            <color indexed="81"/>
            <rFont val="Tahoma"/>
            <family val="2"/>
          </rPr>
          <t xml:space="preserve">
Verpakt per # stuks</t>
        </r>
      </text>
    </comment>
    <comment ref="D357" authorId="0" shapeId="0" xr:uid="{00000000-0006-0000-0100-00002B000000}">
      <text>
        <r>
          <rPr>
            <b/>
            <sz val="8"/>
            <color indexed="81"/>
            <rFont val="Tahoma"/>
            <family val="2"/>
          </rPr>
          <t>Erik Clabbers:</t>
        </r>
        <r>
          <rPr>
            <sz val="8"/>
            <color indexed="81"/>
            <rFont val="Tahoma"/>
            <family val="2"/>
          </rPr>
          <t xml:space="preserve">
Vermenigvuldiging om tot het juiste advies te komen</t>
        </r>
      </text>
    </comment>
    <comment ref="E357" authorId="0" shapeId="0" xr:uid="{00000000-0006-0000-0100-00002C000000}">
      <text>
        <r>
          <rPr>
            <b/>
            <sz val="8"/>
            <color indexed="81"/>
            <rFont val="Tahoma"/>
            <family val="2"/>
          </rPr>
          <t>Erik Clabbers:</t>
        </r>
        <r>
          <rPr>
            <sz val="8"/>
            <color indexed="81"/>
            <rFont val="Tahoma"/>
            <family val="2"/>
          </rPr>
          <t xml:space="preserve">
Aantal indien vast materiaal</t>
        </r>
      </text>
    </comment>
    <comment ref="F357" authorId="0" shapeId="0" xr:uid="{00000000-0006-0000-0100-00002D000000}">
      <text>
        <r>
          <rPr>
            <b/>
            <sz val="8"/>
            <color indexed="81"/>
            <rFont val="Tahoma"/>
            <family val="2"/>
          </rPr>
          <t>Erik Clabbers:</t>
        </r>
        <r>
          <rPr>
            <sz val="8"/>
            <color indexed="81"/>
            <rFont val="Tahoma"/>
            <family val="2"/>
          </rPr>
          <t xml:space="preserve">
Groep
Algemeen=0</t>
        </r>
      </text>
    </comment>
    <comment ref="G357" authorId="0" shapeId="0" xr:uid="{00000000-0006-0000-0100-00002E000000}">
      <text>
        <r>
          <rPr>
            <b/>
            <sz val="8"/>
            <color indexed="81"/>
            <rFont val="Tahoma"/>
            <family val="2"/>
          </rPr>
          <t>Erik Clabbers:</t>
        </r>
        <r>
          <rPr>
            <sz val="8"/>
            <color indexed="81"/>
            <rFont val="Tahoma"/>
            <family val="2"/>
          </rPr>
          <t xml:space="preserve">
S=Software
A=Additioneel
N=Normaal</t>
        </r>
      </text>
    </comment>
    <comment ref="N357" authorId="0" shapeId="0" xr:uid="{00000000-0006-0000-0100-00002F000000}">
      <text>
        <r>
          <rPr>
            <b/>
            <sz val="8"/>
            <color indexed="81"/>
            <rFont val="Tahoma"/>
            <family val="2"/>
          </rPr>
          <t>Erik Clabbers:</t>
        </r>
        <r>
          <rPr>
            <sz val="8"/>
            <color indexed="81"/>
            <rFont val="Tahoma"/>
            <family val="2"/>
          </rPr>
          <t xml:space="preserve">
0 = algemeen materiaal</t>
        </r>
      </text>
    </comment>
    <comment ref="W357" authorId="0" shapeId="0" xr:uid="{00000000-0006-0000-0100-000030000000}">
      <text>
        <r>
          <rPr>
            <b/>
            <sz val="8"/>
            <color indexed="81"/>
            <rFont val="Tahoma"/>
            <family val="2"/>
          </rPr>
          <t>Erik Clabbers:</t>
        </r>
        <r>
          <rPr>
            <sz val="8"/>
            <color indexed="81"/>
            <rFont val="Tahoma"/>
            <family val="2"/>
          </rPr>
          <t xml:space="preserve">
1=ja
0=nee</t>
        </r>
      </text>
    </comment>
    <comment ref="A396" authorId="0" shapeId="0" xr:uid="{00000000-0006-0000-0100-000031000000}">
      <text>
        <r>
          <rPr>
            <b/>
            <sz val="8"/>
            <color indexed="81"/>
            <rFont val="Tahoma"/>
            <family val="2"/>
          </rPr>
          <t>Erik Clabbers:</t>
        </r>
        <r>
          <rPr>
            <sz val="8"/>
            <color indexed="81"/>
            <rFont val="Tahoma"/>
            <family val="2"/>
          </rPr>
          <t xml:space="preserve">
V=Verbruiksmateriaal
G=Gebruiksmateriaal</t>
        </r>
      </text>
    </comment>
    <comment ref="B396" authorId="0" shapeId="0" xr:uid="{00000000-0006-0000-0100-000032000000}">
      <text>
        <r>
          <rPr>
            <b/>
            <sz val="8"/>
            <color indexed="81"/>
            <rFont val="Tahoma"/>
            <family val="2"/>
          </rPr>
          <t>Erik Clabbers:</t>
        </r>
        <r>
          <rPr>
            <sz val="8"/>
            <color indexed="81"/>
            <rFont val="Tahoma"/>
            <family val="2"/>
          </rPr>
          <t xml:space="preserve">
K=Per klas
L=Per leerling
V=Vast aantal</t>
        </r>
      </text>
    </comment>
    <comment ref="C396" authorId="0" shapeId="0" xr:uid="{00000000-0006-0000-0100-000033000000}">
      <text>
        <r>
          <rPr>
            <b/>
            <sz val="8"/>
            <color indexed="81"/>
            <rFont val="Tahoma"/>
            <family val="2"/>
          </rPr>
          <t>Erik Clabbers:</t>
        </r>
        <r>
          <rPr>
            <sz val="8"/>
            <color indexed="81"/>
            <rFont val="Tahoma"/>
            <family val="2"/>
          </rPr>
          <t xml:space="preserve">
Verpakt per # stuks</t>
        </r>
      </text>
    </comment>
    <comment ref="D396" authorId="0" shapeId="0" xr:uid="{00000000-0006-0000-0100-000034000000}">
      <text>
        <r>
          <rPr>
            <b/>
            <sz val="8"/>
            <color indexed="81"/>
            <rFont val="Tahoma"/>
            <family val="2"/>
          </rPr>
          <t>Erik Clabbers:</t>
        </r>
        <r>
          <rPr>
            <sz val="8"/>
            <color indexed="81"/>
            <rFont val="Tahoma"/>
            <family val="2"/>
          </rPr>
          <t xml:space="preserve">
Vermenigvuldiging om tot het juiste advies te komen</t>
        </r>
      </text>
    </comment>
    <comment ref="E396" authorId="0" shapeId="0" xr:uid="{00000000-0006-0000-0100-000035000000}">
      <text>
        <r>
          <rPr>
            <b/>
            <sz val="8"/>
            <color indexed="81"/>
            <rFont val="Tahoma"/>
            <family val="2"/>
          </rPr>
          <t>Erik Clabbers:</t>
        </r>
        <r>
          <rPr>
            <sz val="8"/>
            <color indexed="81"/>
            <rFont val="Tahoma"/>
            <family val="2"/>
          </rPr>
          <t xml:space="preserve">
Aantal indien vast materiaal</t>
        </r>
      </text>
    </comment>
    <comment ref="F396" authorId="0" shapeId="0" xr:uid="{00000000-0006-0000-0100-000036000000}">
      <text>
        <r>
          <rPr>
            <b/>
            <sz val="8"/>
            <color indexed="81"/>
            <rFont val="Tahoma"/>
            <family val="2"/>
          </rPr>
          <t>Erik Clabbers:</t>
        </r>
        <r>
          <rPr>
            <sz val="8"/>
            <color indexed="81"/>
            <rFont val="Tahoma"/>
            <family val="2"/>
          </rPr>
          <t xml:space="preserve">
Groep
Algemeen=0</t>
        </r>
      </text>
    </comment>
    <comment ref="G396" authorId="0" shapeId="0" xr:uid="{00000000-0006-0000-0100-000037000000}">
      <text>
        <r>
          <rPr>
            <b/>
            <sz val="8"/>
            <color indexed="81"/>
            <rFont val="Tahoma"/>
            <family val="2"/>
          </rPr>
          <t>Erik Clabbers:</t>
        </r>
        <r>
          <rPr>
            <sz val="8"/>
            <color indexed="81"/>
            <rFont val="Tahoma"/>
            <family val="2"/>
          </rPr>
          <t xml:space="preserve">
S=Software
A=Additioneel
N=Normaal</t>
        </r>
      </text>
    </comment>
    <comment ref="N396" authorId="0" shapeId="0" xr:uid="{00000000-0006-0000-0100-000038000000}">
      <text>
        <r>
          <rPr>
            <b/>
            <sz val="8"/>
            <color indexed="81"/>
            <rFont val="Tahoma"/>
            <family val="2"/>
          </rPr>
          <t>Erik Clabbers:</t>
        </r>
        <r>
          <rPr>
            <sz val="8"/>
            <color indexed="81"/>
            <rFont val="Tahoma"/>
            <family val="2"/>
          </rPr>
          <t xml:space="preserve">
0 = algemeen materiaal</t>
        </r>
      </text>
    </comment>
    <comment ref="W396" authorId="0" shapeId="0" xr:uid="{00000000-0006-0000-0100-000039000000}">
      <text>
        <r>
          <rPr>
            <b/>
            <sz val="8"/>
            <color indexed="81"/>
            <rFont val="Tahoma"/>
            <family val="2"/>
          </rPr>
          <t>Erik Clabbers:</t>
        </r>
        <r>
          <rPr>
            <sz val="8"/>
            <color indexed="81"/>
            <rFont val="Tahoma"/>
            <family val="2"/>
          </rPr>
          <t xml:space="preserve">
1=ja
0=nee</t>
        </r>
      </text>
    </comment>
    <comment ref="A438" authorId="0" shapeId="0" xr:uid="{00000000-0006-0000-0100-00003A000000}">
      <text>
        <r>
          <rPr>
            <b/>
            <sz val="8"/>
            <color indexed="81"/>
            <rFont val="Tahoma"/>
            <family val="2"/>
          </rPr>
          <t>Erik Clabbers:</t>
        </r>
        <r>
          <rPr>
            <sz val="8"/>
            <color indexed="81"/>
            <rFont val="Tahoma"/>
            <family val="2"/>
          </rPr>
          <t xml:space="preserve">
V=Verbruiksmateriaal
G=Gebruiksmateriaal</t>
        </r>
      </text>
    </comment>
    <comment ref="B438" authorId="0" shapeId="0" xr:uid="{00000000-0006-0000-0100-00003B000000}">
      <text>
        <r>
          <rPr>
            <b/>
            <sz val="8"/>
            <color indexed="81"/>
            <rFont val="Tahoma"/>
            <family val="2"/>
          </rPr>
          <t>Erik Clabbers:</t>
        </r>
        <r>
          <rPr>
            <sz val="8"/>
            <color indexed="81"/>
            <rFont val="Tahoma"/>
            <family val="2"/>
          </rPr>
          <t xml:space="preserve">
K=Per klas
L=Per leerling
V=Vast aantal</t>
        </r>
      </text>
    </comment>
    <comment ref="C438" authorId="0" shapeId="0" xr:uid="{00000000-0006-0000-0100-00003C000000}">
      <text>
        <r>
          <rPr>
            <b/>
            <sz val="8"/>
            <color indexed="81"/>
            <rFont val="Tahoma"/>
            <family val="2"/>
          </rPr>
          <t>Erik Clabbers:</t>
        </r>
        <r>
          <rPr>
            <sz val="8"/>
            <color indexed="81"/>
            <rFont val="Tahoma"/>
            <family val="2"/>
          </rPr>
          <t xml:space="preserve">
Verpakt per # stuks</t>
        </r>
      </text>
    </comment>
    <comment ref="D438" authorId="0" shapeId="0" xr:uid="{00000000-0006-0000-0100-00003D000000}">
      <text>
        <r>
          <rPr>
            <b/>
            <sz val="8"/>
            <color indexed="81"/>
            <rFont val="Tahoma"/>
            <family val="2"/>
          </rPr>
          <t>Erik Clabbers:</t>
        </r>
        <r>
          <rPr>
            <sz val="8"/>
            <color indexed="81"/>
            <rFont val="Tahoma"/>
            <family val="2"/>
          </rPr>
          <t xml:space="preserve">
Vermenigvuldiging om tot het juiste advies te komen</t>
        </r>
      </text>
    </comment>
    <comment ref="E438" authorId="0" shapeId="0" xr:uid="{00000000-0006-0000-0100-00003E000000}">
      <text>
        <r>
          <rPr>
            <b/>
            <sz val="8"/>
            <color indexed="81"/>
            <rFont val="Tahoma"/>
            <family val="2"/>
          </rPr>
          <t>Erik Clabbers:</t>
        </r>
        <r>
          <rPr>
            <sz val="8"/>
            <color indexed="81"/>
            <rFont val="Tahoma"/>
            <family val="2"/>
          </rPr>
          <t xml:space="preserve">
Aantal indien vast materiaal</t>
        </r>
      </text>
    </comment>
    <comment ref="F438" authorId="0" shapeId="0" xr:uid="{00000000-0006-0000-0100-00003F000000}">
      <text>
        <r>
          <rPr>
            <b/>
            <sz val="8"/>
            <color indexed="81"/>
            <rFont val="Tahoma"/>
            <family val="2"/>
          </rPr>
          <t>Erik Clabbers:</t>
        </r>
        <r>
          <rPr>
            <sz val="8"/>
            <color indexed="81"/>
            <rFont val="Tahoma"/>
            <family val="2"/>
          </rPr>
          <t xml:space="preserve">
Groep
Algemeen=0</t>
        </r>
      </text>
    </comment>
    <comment ref="G438" authorId="0" shapeId="0" xr:uid="{00000000-0006-0000-0100-000040000000}">
      <text>
        <r>
          <rPr>
            <b/>
            <sz val="8"/>
            <color indexed="81"/>
            <rFont val="Tahoma"/>
            <family val="2"/>
          </rPr>
          <t>Erik Clabbers:</t>
        </r>
        <r>
          <rPr>
            <sz val="8"/>
            <color indexed="81"/>
            <rFont val="Tahoma"/>
            <family val="2"/>
          </rPr>
          <t xml:space="preserve">
S=Software
A=Additioneel
N=Normaal</t>
        </r>
      </text>
    </comment>
    <comment ref="N438" authorId="0" shapeId="0" xr:uid="{00000000-0006-0000-0100-000041000000}">
      <text>
        <r>
          <rPr>
            <b/>
            <sz val="8"/>
            <color indexed="81"/>
            <rFont val="Tahoma"/>
            <family val="2"/>
          </rPr>
          <t>Erik Clabbers:</t>
        </r>
        <r>
          <rPr>
            <sz val="8"/>
            <color indexed="81"/>
            <rFont val="Tahoma"/>
            <family val="2"/>
          </rPr>
          <t xml:space="preserve">
0 = algemeen materiaal</t>
        </r>
      </text>
    </comment>
    <comment ref="W438" authorId="0" shapeId="0" xr:uid="{00000000-0006-0000-0100-000042000000}">
      <text>
        <r>
          <rPr>
            <b/>
            <sz val="8"/>
            <color indexed="81"/>
            <rFont val="Tahoma"/>
            <family val="2"/>
          </rPr>
          <t>Erik Clabbers:</t>
        </r>
        <r>
          <rPr>
            <sz val="8"/>
            <color indexed="81"/>
            <rFont val="Tahoma"/>
            <family val="2"/>
          </rPr>
          <t xml:space="preserve">
1=ja
0=nee</t>
        </r>
      </text>
    </comment>
    <comment ref="A477" authorId="0" shapeId="0" xr:uid="{00000000-0006-0000-0100-000043000000}">
      <text>
        <r>
          <rPr>
            <b/>
            <sz val="8"/>
            <color indexed="81"/>
            <rFont val="Tahoma"/>
            <family val="2"/>
          </rPr>
          <t>Erik Clabbers:</t>
        </r>
        <r>
          <rPr>
            <sz val="8"/>
            <color indexed="81"/>
            <rFont val="Tahoma"/>
            <family val="2"/>
          </rPr>
          <t xml:space="preserve">
V=Verbruiksmateriaal
G=Gebruiksmateriaal</t>
        </r>
      </text>
    </comment>
    <comment ref="B477" authorId="0" shapeId="0" xr:uid="{00000000-0006-0000-0100-000044000000}">
      <text>
        <r>
          <rPr>
            <b/>
            <sz val="8"/>
            <color indexed="81"/>
            <rFont val="Tahoma"/>
            <family val="2"/>
          </rPr>
          <t>Erik Clabbers:</t>
        </r>
        <r>
          <rPr>
            <sz val="8"/>
            <color indexed="81"/>
            <rFont val="Tahoma"/>
            <family val="2"/>
          </rPr>
          <t xml:space="preserve">
K=Per klas
L=Per leerling
V=Vast aantal</t>
        </r>
      </text>
    </comment>
    <comment ref="C477" authorId="0" shapeId="0" xr:uid="{00000000-0006-0000-0100-000045000000}">
      <text>
        <r>
          <rPr>
            <b/>
            <sz val="8"/>
            <color indexed="81"/>
            <rFont val="Tahoma"/>
            <family val="2"/>
          </rPr>
          <t>Erik Clabbers:</t>
        </r>
        <r>
          <rPr>
            <sz val="8"/>
            <color indexed="81"/>
            <rFont val="Tahoma"/>
            <family val="2"/>
          </rPr>
          <t xml:space="preserve">
Verpakt per # stuks</t>
        </r>
      </text>
    </comment>
    <comment ref="D477" authorId="0" shapeId="0" xr:uid="{00000000-0006-0000-0100-000046000000}">
      <text>
        <r>
          <rPr>
            <b/>
            <sz val="8"/>
            <color indexed="81"/>
            <rFont val="Tahoma"/>
            <family val="2"/>
          </rPr>
          <t>Erik Clabbers:</t>
        </r>
        <r>
          <rPr>
            <sz val="8"/>
            <color indexed="81"/>
            <rFont val="Tahoma"/>
            <family val="2"/>
          </rPr>
          <t xml:space="preserve">
Vermenigvuldiging om tot het juiste advies te komen</t>
        </r>
      </text>
    </comment>
    <comment ref="E477" authorId="0" shapeId="0" xr:uid="{00000000-0006-0000-0100-000047000000}">
      <text>
        <r>
          <rPr>
            <b/>
            <sz val="8"/>
            <color indexed="81"/>
            <rFont val="Tahoma"/>
            <family val="2"/>
          </rPr>
          <t>Erik Clabbers:</t>
        </r>
        <r>
          <rPr>
            <sz val="8"/>
            <color indexed="81"/>
            <rFont val="Tahoma"/>
            <family val="2"/>
          </rPr>
          <t xml:space="preserve">
Aantal indien vast materiaal</t>
        </r>
      </text>
    </comment>
    <comment ref="F477" authorId="0" shapeId="0" xr:uid="{00000000-0006-0000-0100-000048000000}">
      <text>
        <r>
          <rPr>
            <b/>
            <sz val="8"/>
            <color indexed="81"/>
            <rFont val="Tahoma"/>
            <family val="2"/>
          </rPr>
          <t>Erik Clabbers:</t>
        </r>
        <r>
          <rPr>
            <sz val="8"/>
            <color indexed="81"/>
            <rFont val="Tahoma"/>
            <family val="2"/>
          </rPr>
          <t xml:space="preserve">
Groep
Algemeen=0</t>
        </r>
      </text>
    </comment>
    <comment ref="G477" authorId="0" shapeId="0" xr:uid="{00000000-0006-0000-0100-000049000000}">
      <text>
        <r>
          <rPr>
            <b/>
            <sz val="8"/>
            <color indexed="81"/>
            <rFont val="Tahoma"/>
            <family val="2"/>
          </rPr>
          <t>Erik Clabbers:</t>
        </r>
        <r>
          <rPr>
            <sz val="8"/>
            <color indexed="81"/>
            <rFont val="Tahoma"/>
            <family val="2"/>
          </rPr>
          <t xml:space="preserve">
S=Software
A=Additioneel
N=Normaal</t>
        </r>
      </text>
    </comment>
    <comment ref="N477" authorId="0" shapeId="0" xr:uid="{00000000-0006-0000-0100-00004A000000}">
      <text>
        <r>
          <rPr>
            <b/>
            <sz val="8"/>
            <color indexed="81"/>
            <rFont val="Tahoma"/>
            <family val="2"/>
          </rPr>
          <t>Erik Clabbers:</t>
        </r>
        <r>
          <rPr>
            <sz val="8"/>
            <color indexed="81"/>
            <rFont val="Tahoma"/>
            <family val="2"/>
          </rPr>
          <t xml:space="preserve">
0 = algemeen materiaal</t>
        </r>
      </text>
    </comment>
    <comment ref="W477" authorId="0" shapeId="0" xr:uid="{00000000-0006-0000-0100-00004B000000}">
      <text>
        <r>
          <rPr>
            <b/>
            <sz val="8"/>
            <color indexed="81"/>
            <rFont val="Tahoma"/>
            <family val="2"/>
          </rPr>
          <t>Erik Clabbers:</t>
        </r>
        <r>
          <rPr>
            <sz val="8"/>
            <color indexed="81"/>
            <rFont val="Tahoma"/>
            <family val="2"/>
          </rPr>
          <t xml:space="preserve">
1=ja
0=nee</t>
        </r>
      </text>
    </comment>
    <comment ref="A516" authorId="0" shapeId="0" xr:uid="{00000000-0006-0000-0100-00004C000000}">
      <text>
        <r>
          <rPr>
            <b/>
            <sz val="8"/>
            <color indexed="81"/>
            <rFont val="Tahoma"/>
            <family val="2"/>
          </rPr>
          <t>Erik Clabbers:</t>
        </r>
        <r>
          <rPr>
            <sz val="8"/>
            <color indexed="81"/>
            <rFont val="Tahoma"/>
            <family val="2"/>
          </rPr>
          <t xml:space="preserve">
V=Verbruiksmateriaal
G=Gebruiksmateriaal</t>
        </r>
      </text>
    </comment>
    <comment ref="B516" authorId="0" shapeId="0" xr:uid="{00000000-0006-0000-0100-00004D000000}">
      <text>
        <r>
          <rPr>
            <b/>
            <sz val="8"/>
            <color indexed="81"/>
            <rFont val="Tahoma"/>
            <family val="2"/>
          </rPr>
          <t>Erik Clabbers:</t>
        </r>
        <r>
          <rPr>
            <sz val="8"/>
            <color indexed="81"/>
            <rFont val="Tahoma"/>
            <family val="2"/>
          </rPr>
          <t xml:space="preserve">
K=Per klas
L=Per leerling
V=Vast aantal</t>
        </r>
      </text>
    </comment>
    <comment ref="C516" authorId="0" shapeId="0" xr:uid="{00000000-0006-0000-0100-00004E000000}">
      <text>
        <r>
          <rPr>
            <b/>
            <sz val="8"/>
            <color indexed="81"/>
            <rFont val="Tahoma"/>
            <family val="2"/>
          </rPr>
          <t>Erik Clabbers:</t>
        </r>
        <r>
          <rPr>
            <sz val="8"/>
            <color indexed="81"/>
            <rFont val="Tahoma"/>
            <family val="2"/>
          </rPr>
          <t xml:space="preserve">
Verpakt per # stuks</t>
        </r>
      </text>
    </comment>
    <comment ref="D516" authorId="0" shapeId="0" xr:uid="{00000000-0006-0000-0100-00004F000000}">
      <text>
        <r>
          <rPr>
            <b/>
            <sz val="8"/>
            <color indexed="81"/>
            <rFont val="Tahoma"/>
            <family val="2"/>
          </rPr>
          <t>Erik Clabbers:</t>
        </r>
        <r>
          <rPr>
            <sz val="8"/>
            <color indexed="81"/>
            <rFont val="Tahoma"/>
            <family val="2"/>
          </rPr>
          <t xml:space="preserve">
Vermenigvuldiging om tot het juiste advies te komen</t>
        </r>
      </text>
    </comment>
    <comment ref="E516" authorId="0" shapeId="0" xr:uid="{00000000-0006-0000-0100-000050000000}">
      <text>
        <r>
          <rPr>
            <b/>
            <sz val="8"/>
            <color indexed="81"/>
            <rFont val="Tahoma"/>
            <family val="2"/>
          </rPr>
          <t>Erik Clabbers:</t>
        </r>
        <r>
          <rPr>
            <sz val="8"/>
            <color indexed="81"/>
            <rFont val="Tahoma"/>
            <family val="2"/>
          </rPr>
          <t xml:space="preserve">
Aantal indien vast materiaal</t>
        </r>
      </text>
    </comment>
    <comment ref="F516" authorId="0" shapeId="0" xr:uid="{00000000-0006-0000-0100-000051000000}">
      <text>
        <r>
          <rPr>
            <b/>
            <sz val="8"/>
            <color indexed="81"/>
            <rFont val="Tahoma"/>
            <family val="2"/>
          </rPr>
          <t>Erik Clabbers:</t>
        </r>
        <r>
          <rPr>
            <sz val="8"/>
            <color indexed="81"/>
            <rFont val="Tahoma"/>
            <family val="2"/>
          </rPr>
          <t xml:space="preserve">
Groep
Algemeen=0</t>
        </r>
      </text>
    </comment>
    <comment ref="G516" authorId="0" shapeId="0" xr:uid="{00000000-0006-0000-0100-000052000000}">
      <text>
        <r>
          <rPr>
            <b/>
            <sz val="8"/>
            <color indexed="81"/>
            <rFont val="Tahoma"/>
            <family val="2"/>
          </rPr>
          <t>Erik Clabbers:</t>
        </r>
        <r>
          <rPr>
            <sz val="8"/>
            <color indexed="81"/>
            <rFont val="Tahoma"/>
            <family val="2"/>
          </rPr>
          <t xml:space="preserve">
S=Software
A=Additioneel
N=Normaal</t>
        </r>
      </text>
    </comment>
    <comment ref="N516" authorId="0" shapeId="0" xr:uid="{00000000-0006-0000-0100-000053000000}">
      <text>
        <r>
          <rPr>
            <b/>
            <sz val="8"/>
            <color indexed="81"/>
            <rFont val="Tahoma"/>
            <family val="2"/>
          </rPr>
          <t>Erik Clabbers:</t>
        </r>
        <r>
          <rPr>
            <sz val="8"/>
            <color indexed="81"/>
            <rFont val="Tahoma"/>
            <family val="2"/>
          </rPr>
          <t xml:space="preserve">
0 = algemeen materiaal</t>
        </r>
      </text>
    </comment>
    <comment ref="W516" authorId="0" shapeId="0" xr:uid="{00000000-0006-0000-0100-000054000000}">
      <text>
        <r>
          <rPr>
            <b/>
            <sz val="8"/>
            <color indexed="81"/>
            <rFont val="Tahoma"/>
            <family val="2"/>
          </rPr>
          <t>Erik Clabbers:</t>
        </r>
        <r>
          <rPr>
            <sz val="8"/>
            <color indexed="81"/>
            <rFont val="Tahoma"/>
            <family val="2"/>
          </rPr>
          <t xml:space="preserve">
1=ja
0=nee</t>
        </r>
      </text>
    </comment>
    <comment ref="A558" authorId="0" shapeId="0" xr:uid="{00000000-0006-0000-0100-000055000000}">
      <text>
        <r>
          <rPr>
            <b/>
            <sz val="8"/>
            <color indexed="81"/>
            <rFont val="Tahoma"/>
            <family val="2"/>
          </rPr>
          <t>Erik Clabbers:</t>
        </r>
        <r>
          <rPr>
            <sz val="8"/>
            <color indexed="81"/>
            <rFont val="Tahoma"/>
            <family val="2"/>
          </rPr>
          <t xml:space="preserve">
V=Verbruiksmateriaal
G=Gebruiksmateriaal</t>
        </r>
      </text>
    </comment>
    <comment ref="B558" authorId="0" shapeId="0" xr:uid="{00000000-0006-0000-0100-000056000000}">
      <text>
        <r>
          <rPr>
            <b/>
            <sz val="8"/>
            <color indexed="81"/>
            <rFont val="Tahoma"/>
            <family val="2"/>
          </rPr>
          <t>Erik Clabbers:</t>
        </r>
        <r>
          <rPr>
            <sz val="8"/>
            <color indexed="81"/>
            <rFont val="Tahoma"/>
            <family val="2"/>
          </rPr>
          <t xml:space="preserve">
K=Per klas
L=Per leerling
V=Vast aantal</t>
        </r>
      </text>
    </comment>
    <comment ref="C558" authorId="0" shapeId="0" xr:uid="{00000000-0006-0000-0100-000057000000}">
      <text>
        <r>
          <rPr>
            <b/>
            <sz val="8"/>
            <color indexed="81"/>
            <rFont val="Tahoma"/>
            <family val="2"/>
          </rPr>
          <t>Erik Clabbers:</t>
        </r>
        <r>
          <rPr>
            <sz val="8"/>
            <color indexed="81"/>
            <rFont val="Tahoma"/>
            <family val="2"/>
          </rPr>
          <t xml:space="preserve">
Verpakt per # stuks</t>
        </r>
      </text>
    </comment>
    <comment ref="D558" authorId="0" shapeId="0" xr:uid="{00000000-0006-0000-0100-000058000000}">
      <text>
        <r>
          <rPr>
            <b/>
            <sz val="8"/>
            <color indexed="81"/>
            <rFont val="Tahoma"/>
            <family val="2"/>
          </rPr>
          <t>Erik Clabbers:</t>
        </r>
        <r>
          <rPr>
            <sz val="8"/>
            <color indexed="81"/>
            <rFont val="Tahoma"/>
            <family val="2"/>
          </rPr>
          <t xml:space="preserve">
Vermenigvuldiging om tot het juiste advies te komen</t>
        </r>
      </text>
    </comment>
    <comment ref="E558" authorId="0" shapeId="0" xr:uid="{00000000-0006-0000-0100-000059000000}">
      <text>
        <r>
          <rPr>
            <b/>
            <sz val="8"/>
            <color indexed="81"/>
            <rFont val="Tahoma"/>
            <family val="2"/>
          </rPr>
          <t>Erik Clabbers:</t>
        </r>
        <r>
          <rPr>
            <sz val="8"/>
            <color indexed="81"/>
            <rFont val="Tahoma"/>
            <family val="2"/>
          </rPr>
          <t xml:space="preserve">
Aantal indien vast materiaal</t>
        </r>
      </text>
    </comment>
    <comment ref="G558" authorId="0" shapeId="0" xr:uid="{00000000-0006-0000-0100-00005A000000}">
      <text>
        <r>
          <rPr>
            <b/>
            <sz val="8"/>
            <color indexed="81"/>
            <rFont val="Tahoma"/>
            <family val="2"/>
          </rPr>
          <t>Erik Clabbers:</t>
        </r>
        <r>
          <rPr>
            <sz val="8"/>
            <color indexed="81"/>
            <rFont val="Tahoma"/>
            <family val="2"/>
          </rPr>
          <t xml:space="preserve">
S=Software
A=Aanvullend
N=Normaal</t>
        </r>
      </text>
    </comment>
    <comment ref="N558" authorId="0" shapeId="0" xr:uid="{00000000-0006-0000-0100-00005B000000}">
      <text>
        <r>
          <rPr>
            <b/>
            <sz val="8"/>
            <color indexed="81"/>
            <rFont val="Tahoma"/>
            <family val="2"/>
          </rPr>
          <t>Erik Clabbers:</t>
        </r>
        <r>
          <rPr>
            <sz val="8"/>
            <color indexed="81"/>
            <rFont val="Tahoma"/>
            <family val="2"/>
          </rPr>
          <t xml:space="preserve">
0 = algemeen materiaal</t>
        </r>
      </text>
    </comment>
    <comment ref="A601" authorId="0" shapeId="0" xr:uid="{00000000-0006-0000-0100-00005C000000}">
      <text>
        <r>
          <rPr>
            <b/>
            <sz val="8"/>
            <color indexed="81"/>
            <rFont val="Tahoma"/>
            <family val="2"/>
          </rPr>
          <t>Erik Clabbers:</t>
        </r>
        <r>
          <rPr>
            <sz val="8"/>
            <color indexed="81"/>
            <rFont val="Tahoma"/>
            <family val="2"/>
          </rPr>
          <t xml:space="preserve">
V=Verbruiksmateriaal
G=Gebruiksmateriaal</t>
        </r>
      </text>
    </comment>
    <comment ref="B601" authorId="0" shapeId="0" xr:uid="{00000000-0006-0000-0100-00005D000000}">
      <text>
        <r>
          <rPr>
            <b/>
            <sz val="8"/>
            <color indexed="81"/>
            <rFont val="Tahoma"/>
            <family val="2"/>
          </rPr>
          <t>Erik Clabbers:</t>
        </r>
        <r>
          <rPr>
            <sz val="8"/>
            <color indexed="81"/>
            <rFont val="Tahoma"/>
            <family val="2"/>
          </rPr>
          <t xml:space="preserve">
K=Per klas
L=Per leerling
V=Vast aantal</t>
        </r>
      </text>
    </comment>
    <comment ref="C601" authorId="0" shapeId="0" xr:uid="{00000000-0006-0000-0100-00005E000000}">
      <text>
        <r>
          <rPr>
            <b/>
            <sz val="8"/>
            <color indexed="81"/>
            <rFont val="Tahoma"/>
            <family val="2"/>
          </rPr>
          <t>Erik Clabbers:</t>
        </r>
        <r>
          <rPr>
            <sz val="8"/>
            <color indexed="81"/>
            <rFont val="Tahoma"/>
            <family val="2"/>
          </rPr>
          <t xml:space="preserve">
Verpakt per # stuks</t>
        </r>
      </text>
    </comment>
    <comment ref="D601" authorId="0" shapeId="0" xr:uid="{00000000-0006-0000-0100-00005F000000}">
      <text>
        <r>
          <rPr>
            <b/>
            <sz val="8"/>
            <color indexed="81"/>
            <rFont val="Tahoma"/>
            <family val="2"/>
          </rPr>
          <t>Erik Clabbers:</t>
        </r>
        <r>
          <rPr>
            <sz val="8"/>
            <color indexed="81"/>
            <rFont val="Tahoma"/>
            <family val="2"/>
          </rPr>
          <t xml:space="preserve">
Vermenigvuldiging om tot het juiste advies te komen</t>
        </r>
      </text>
    </comment>
    <comment ref="E601" authorId="0" shapeId="0" xr:uid="{00000000-0006-0000-0100-000060000000}">
      <text>
        <r>
          <rPr>
            <b/>
            <sz val="8"/>
            <color indexed="81"/>
            <rFont val="Tahoma"/>
            <family val="2"/>
          </rPr>
          <t>Erik Clabbers:</t>
        </r>
        <r>
          <rPr>
            <sz val="8"/>
            <color indexed="81"/>
            <rFont val="Tahoma"/>
            <family val="2"/>
          </rPr>
          <t xml:space="preserve">
Aantal indien vast materiaal</t>
        </r>
      </text>
    </comment>
    <comment ref="G601" authorId="0" shapeId="0" xr:uid="{00000000-0006-0000-0100-000061000000}">
      <text>
        <r>
          <rPr>
            <b/>
            <sz val="8"/>
            <color indexed="81"/>
            <rFont val="Tahoma"/>
            <family val="2"/>
          </rPr>
          <t>Erik Clabbers:</t>
        </r>
        <r>
          <rPr>
            <sz val="8"/>
            <color indexed="81"/>
            <rFont val="Tahoma"/>
            <family val="2"/>
          </rPr>
          <t xml:space="preserve">
S=Software
A=Aanvullend
N=Normaal</t>
        </r>
      </text>
    </comment>
    <comment ref="N601" authorId="0" shapeId="0" xr:uid="{00000000-0006-0000-0100-000062000000}">
      <text>
        <r>
          <rPr>
            <b/>
            <sz val="8"/>
            <color indexed="81"/>
            <rFont val="Tahoma"/>
            <family val="2"/>
          </rPr>
          <t>Erik Clabbers:</t>
        </r>
        <r>
          <rPr>
            <sz val="8"/>
            <color indexed="81"/>
            <rFont val="Tahoma"/>
            <family val="2"/>
          </rPr>
          <t xml:space="preserve">
0 = algemeen materiaal</t>
        </r>
      </text>
    </comment>
    <comment ref="A640" authorId="0" shapeId="0" xr:uid="{00000000-0006-0000-0100-000063000000}">
      <text>
        <r>
          <rPr>
            <b/>
            <sz val="8"/>
            <color indexed="81"/>
            <rFont val="Tahoma"/>
            <family val="2"/>
          </rPr>
          <t>Erik Clabbers:</t>
        </r>
        <r>
          <rPr>
            <sz val="8"/>
            <color indexed="81"/>
            <rFont val="Tahoma"/>
            <family val="2"/>
          </rPr>
          <t xml:space="preserve">
V=Verbruiksmateriaal
G=Gebruiksmateriaal</t>
        </r>
      </text>
    </comment>
    <comment ref="B640" authorId="0" shapeId="0" xr:uid="{00000000-0006-0000-0100-000064000000}">
      <text>
        <r>
          <rPr>
            <b/>
            <sz val="8"/>
            <color indexed="81"/>
            <rFont val="Tahoma"/>
            <family val="2"/>
          </rPr>
          <t>Erik Clabbers:</t>
        </r>
        <r>
          <rPr>
            <sz val="8"/>
            <color indexed="81"/>
            <rFont val="Tahoma"/>
            <family val="2"/>
          </rPr>
          <t xml:space="preserve">
K=Per klas
L=Per leerling
V=Vast aantal</t>
        </r>
      </text>
    </comment>
    <comment ref="C640" authorId="0" shapeId="0" xr:uid="{00000000-0006-0000-0100-000065000000}">
      <text>
        <r>
          <rPr>
            <b/>
            <sz val="8"/>
            <color indexed="81"/>
            <rFont val="Tahoma"/>
            <family val="2"/>
          </rPr>
          <t>Erik Clabbers:</t>
        </r>
        <r>
          <rPr>
            <sz val="8"/>
            <color indexed="81"/>
            <rFont val="Tahoma"/>
            <family val="2"/>
          </rPr>
          <t xml:space="preserve">
Verpakt per # stuks</t>
        </r>
      </text>
    </comment>
    <comment ref="D640" authorId="0" shapeId="0" xr:uid="{00000000-0006-0000-0100-000066000000}">
      <text>
        <r>
          <rPr>
            <b/>
            <sz val="8"/>
            <color indexed="81"/>
            <rFont val="Tahoma"/>
            <family val="2"/>
          </rPr>
          <t>Erik Clabbers:</t>
        </r>
        <r>
          <rPr>
            <sz val="8"/>
            <color indexed="81"/>
            <rFont val="Tahoma"/>
            <family val="2"/>
          </rPr>
          <t xml:space="preserve">
Vermenigvuldiging om tot het juiste advies te komen</t>
        </r>
      </text>
    </comment>
    <comment ref="E640" authorId="0" shapeId="0" xr:uid="{00000000-0006-0000-0100-000067000000}">
      <text>
        <r>
          <rPr>
            <b/>
            <sz val="8"/>
            <color indexed="81"/>
            <rFont val="Tahoma"/>
            <family val="2"/>
          </rPr>
          <t>Erik Clabbers:</t>
        </r>
        <r>
          <rPr>
            <sz val="8"/>
            <color indexed="81"/>
            <rFont val="Tahoma"/>
            <family val="2"/>
          </rPr>
          <t xml:space="preserve">
Aantal indien vast materiaal</t>
        </r>
      </text>
    </comment>
    <comment ref="G640" authorId="0" shapeId="0" xr:uid="{00000000-0006-0000-0100-000068000000}">
      <text>
        <r>
          <rPr>
            <b/>
            <sz val="8"/>
            <color indexed="81"/>
            <rFont val="Tahoma"/>
            <family val="2"/>
          </rPr>
          <t>Erik Clabbers:</t>
        </r>
        <r>
          <rPr>
            <sz val="8"/>
            <color indexed="81"/>
            <rFont val="Tahoma"/>
            <family val="2"/>
          </rPr>
          <t xml:space="preserve">
S=Software
A=Aanvullend
N=Normaal</t>
        </r>
      </text>
    </comment>
    <comment ref="N640" authorId="0" shapeId="0" xr:uid="{00000000-0006-0000-0100-000069000000}">
      <text>
        <r>
          <rPr>
            <b/>
            <sz val="8"/>
            <color indexed="81"/>
            <rFont val="Tahoma"/>
            <family val="2"/>
          </rPr>
          <t>Erik Clabbers:</t>
        </r>
        <r>
          <rPr>
            <sz val="8"/>
            <color indexed="81"/>
            <rFont val="Tahoma"/>
            <family val="2"/>
          </rPr>
          <t xml:space="preserve">
0 = algemeen materiaal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Clabbers</author>
  </authors>
  <commentList>
    <comment ref="AA25" authorId="0" shapeId="0" xr:uid="{00000000-0006-0000-0200-000001000000}">
      <text>
        <r>
          <rPr>
            <sz val="8"/>
            <color indexed="81"/>
            <rFont val="Arial"/>
            <family val="2"/>
          </rPr>
          <t xml:space="preserve">Prijzen gelden voor een heel schooljaar, 1 augustus tot en met 31 juli. De exacte prijs is afhankelijk van de schoolgrootte en het moment van aanmelden.
Neemt u een abonnement in de loop van het schooljaar, dan ontvangt u gedurende het eerste schooljaar een korting. Voor meer informatie neem contact op met onze klantenservice bereikbaar op 013 - 583 88 88 of klantenservice@zwijsen.nl
Vergeet niet oude licenties voor 30 juni op te zeggen.
</t>
        </r>
      </text>
    </comment>
  </commentList>
</comments>
</file>

<file path=xl/sharedStrings.xml><?xml version="1.0" encoding="utf-8"?>
<sst xmlns="http://schemas.openxmlformats.org/spreadsheetml/2006/main" count="887" uniqueCount="212">
  <si>
    <t>School:</t>
  </si>
  <si>
    <t>Adres:</t>
  </si>
  <si>
    <t>Postcode:</t>
  </si>
  <si>
    <t>Plaats:</t>
  </si>
  <si>
    <t>Contactpersoon:</t>
  </si>
  <si>
    <t>Functie:</t>
  </si>
  <si>
    <t>Geslacht:</t>
  </si>
  <si>
    <t>E-mailadres:</t>
  </si>
  <si>
    <t>Tel.nr.:</t>
  </si>
  <si>
    <t>Leverancier:</t>
  </si>
  <si>
    <t>Lijsten</t>
  </si>
  <si>
    <t>Geslacht</t>
  </si>
  <si>
    <t>Leveranciers</t>
  </si>
  <si>
    <t>Man</t>
  </si>
  <si>
    <t>Vrouw</t>
  </si>
  <si>
    <t>-</t>
  </si>
  <si>
    <t>Heutink</t>
  </si>
  <si>
    <t>Reinders Oisterwijk</t>
  </si>
  <si>
    <t>De Rolf Groep</t>
  </si>
  <si>
    <t>Aantal leerlingen</t>
  </si>
  <si>
    <t>Aantal groepen</t>
  </si>
  <si>
    <t>groep 4</t>
  </si>
  <si>
    <t>groep 5</t>
  </si>
  <si>
    <t>groep 6</t>
  </si>
  <si>
    <t>groep 7</t>
  </si>
  <si>
    <t>groep 8</t>
  </si>
  <si>
    <t>Aantal leerlingen op school</t>
  </si>
  <si>
    <t>#</t>
  </si>
  <si>
    <t>Groep 4</t>
  </si>
  <si>
    <t>Middenbouw</t>
  </si>
  <si>
    <t>Groep 5</t>
  </si>
  <si>
    <t>Bovenbouw</t>
  </si>
  <si>
    <t>Groep 7</t>
  </si>
  <si>
    <t>Groep 8</t>
  </si>
  <si>
    <t>Software</t>
  </si>
  <si>
    <t>Financieel overzicht</t>
  </si>
  <si>
    <t>Afschrijvingstermijn</t>
  </si>
  <si>
    <t>1 jaar</t>
  </si>
  <si>
    <t>2 jaar</t>
  </si>
  <si>
    <t>3 jaar</t>
  </si>
  <si>
    <t>4 jaar</t>
  </si>
  <si>
    <t>5 jaar</t>
  </si>
  <si>
    <t>6 jaar</t>
  </si>
  <si>
    <t>7 jaar</t>
  </si>
  <si>
    <t>8 jaar</t>
  </si>
  <si>
    <t>9 jaar</t>
  </si>
  <si>
    <t>10 jaar</t>
  </si>
  <si>
    <t>11 jaar</t>
  </si>
  <si>
    <t>12 jaar</t>
  </si>
  <si>
    <t>Actief?</t>
  </si>
  <si>
    <t>Jaarlijkse kosten verbruiksmateriaal</t>
  </si>
  <si>
    <t>Jaar van aanschaf*</t>
  </si>
  <si>
    <t>Totaal</t>
  </si>
  <si>
    <t>(in verband met software)</t>
  </si>
  <si>
    <t>Prijs per eenheid</t>
  </si>
  <si>
    <t>K/L/V</t>
  </si>
  <si>
    <t>G</t>
  </si>
  <si>
    <t>V</t>
  </si>
  <si>
    <t>x</t>
  </si>
  <si>
    <t>Prijsindexering</t>
  </si>
  <si>
    <t>Methodespecifiek</t>
  </si>
  <si>
    <t>Verbruiks-materiaal</t>
  </si>
  <si>
    <t>niet van toepassing</t>
  </si>
  <si>
    <t>Groep 6</t>
  </si>
  <si>
    <t>VG</t>
  </si>
  <si>
    <t>SAN</t>
  </si>
  <si>
    <t>min.</t>
  </si>
  <si>
    <t>max.</t>
  </si>
  <si>
    <t>prijs</t>
  </si>
  <si>
    <t>en hoger</t>
  </si>
  <si>
    <t>aantal leerlingen</t>
  </si>
  <si>
    <t>Totaal aantal leerlingen op school</t>
  </si>
  <si>
    <t>Samenvatting besteladvies</t>
  </si>
  <si>
    <t>investering</t>
  </si>
  <si>
    <t>jaarlijkse kosten</t>
  </si>
  <si>
    <t>groep 1</t>
  </si>
  <si>
    <t>groep 2</t>
  </si>
  <si>
    <t>groep 3</t>
  </si>
  <si>
    <t>n.v.t.</t>
  </si>
  <si>
    <t>Alle groene cellen en aantallen zijn aan te passen.</t>
  </si>
  <si>
    <t>Vul alle gegevens in de oranje cellen.</t>
  </si>
  <si>
    <t xml:space="preserve">Online software voor de leerling </t>
  </si>
  <si>
    <t>Algemeen</t>
  </si>
  <si>
    <t>ISBN</t>
  </si>
  <si>
    <t>Omschrijving</t>
  </si>
  <si>
    <t>S</t>
  </si>
  <si>
    <t>Toelichting</t>
  </si>
  <si>
    <t>Specificatie software</t>
  </si>
  <si>
    <t>A</t>
  </si>
  <si>
    <t>0VS</t>
  </si>
  <si>
    <t>GA</t>
  </si>
  <si>
    <t>Softwarenr.</t>
  </si>
  <si>
    <t>jaar actief?</t>
  </si>
  <si>
    <r>
      <t>Afschrijving per jaar</t>
    </r>
    <r>
      <rPr>
        <sz val="7"/>
        <color theme="1"/>
        <rFont val="Calibri Light"/>
        <family val="2"/>
        <scheme val="major"/>
      </rPr>
      <t xml:space="preserve"> </t>
    </r>
    <r>
      <rPr>
        <sz val="9.5"/>
        <color theme="1"/>
        <rFont val="Calibri Light"/>
        <family val="2"/>
        <scheme val="major"/>
      </rPr>
      <t>(gebruiksmateriaal)</t>
    </r>
  </si>
  <si>
    <t>Onderbouw</t>
  </si>
  <si>
    <t>Groep 1</t>
  </si>
  <si>
    <t>Groep 2</t>
  </si>
  <si>
    <t>Groep 3</t>
  </si>
  <si>
    <t>Additioneel</t>
  </si>
  <si>
    <t>Aantal*</t>
  </si>
  <si>
    <t>Aantal**</t>
  </si>
  <si>
    <t>*Aantallen zijn op maat aan te passen</t>
  </si>
  <si>
    <t>Additioneel materiaal</t>
  </si>
  <si>
    <t>Artikeloverzicht Middenbouw</t>
  </si>
  <si>
    <t>Artikeloverzicht Bovenbouw</t>
  </si>
  <si>
    <t>Additionele diensten</t>
  </si>
  <si>
    <t>Artikeloverzicht additioneel</t>
  </si>
  <si>
    <t>Artikeloverzicht Onderbouw</t>
  </si>
  <si>
    <t>Artikeloverzicht algemeen</t>
  </si>
  <si>
    <t>Gebruiks-
materiaal</t>
  </si>
  <si>
    <t>Incl. additioneel</t>
  </si>
  <si>
    <t>Excl. additioneel</t>
  </si>
  <si>
    <t>VA</t>
  </si>
  <si>
    <t>Handleiding 4A</t>
  </si>
  <si>
    <t>Handleiding 4B</t>
  </si>
  <si>
    <t>Taalboek 4A</t>
  </si>
  <si>
    <t>Taalboek 4B</t>
  </si>
  <si>
    <t>Antwoordenboek 4A</t>
  </si>
  <si>
    <t>Antwoordenboek 4B</t>
  </si>
  <si>
    <t>Kopieerboek 4</t>
  </si>
  <si>
    <t>Taalmaker startpakket 4</t>
  </si>
  <si>
    <t>Spelling</t>
  </si>
  <si>
    <t>Set uitlegkaarten 4</t>
  </si>
  <si>
    <t>Handleiding 5A</t>
  </si>
  <si>
    <t>Handleiding 5B</t>
  </si>
  <si>
    <t>Taalboek 5A</t>
  </si>
  <si>
    <t>Taalboek 5B</t>
  </si>
  <si>
    <t>Antwoordenboek 5A</t>
  </si>
  <si>
    <t>Antwoordenboek 5B</t>
  </si>
  <si>
    <t>Kopieerboek 5</t>
  </si>
  <si>
    <t>Taalmaker startpakket 5</t>
  </si>
  <si>
    <t>Set uitlegkaarten 5</t>
  </si>
  <si>
    <t>Handleiding 6A</t>
  </si>
  <si>
    <t>Handleiding 6B</t>
  </si>
  <si>
    <t>Taalboek 6A</t>
  </si>
  <si>
    <t>Taalboek 6B</t>
  </si>
  <si>
    <t>Antwoordenboek 6A</t>
  </si>
  <si>
    <t>Antwoordenboek 6B</t>
  </si>
  <si>
    <t>Kopieerboek 6</t>
  </si>
  <si>
    <t>Taalmaker startpakket 6</t>
  </si>
  <si>
    <t>Set uitlegkaarten 6</t>
  </si>
  <si>
    <t>Taal</t>
  </si>
  <si>
    <t>Handleiding 7A</t>
  </si>
  <si>
    <t>Handleiding 7B</t>
  </si>
  <si>
    <t>Taalboek 7A</t>
  </si>
  <si>
    <t>Taalboek 7B</t>
  </si>
  <si>
    <t>Antwoordenboek 7A</t>
  </si>
  <si>
    <t>Antwoordenboek 7B</t>
  </si>
  <si>
    <t>Kopieerboek 7</t>
  </si>
  <si>
    <t>Taalmaker startpakket 7</t>
  </si>
  <si>
    <t>Set uitlegkaarten 7</t>
  </si>
  <si>
    <t>Handleiding 8A</t>
  </si>
  <si>
    <t>Handleiding 8B</t>
  </si>
  <si>
    <t>Taalboek 8A</t>
  </si>
  <si>
    <t>Taalboek 8B</t>
  </si>
  <si>
    <t>Antwoordenboek 8A</t>
  </si>
  <si>
    <t>Antwoordenboek 8B</t>
  </si>
  <si>
    <t>Kopieerboek 8</t>
  </si>
  <si>
    <t>Taalmaker startpakket 8</t>
  </si>
  <si>
    <t>Set uitlegkaarten 8</t>
  </si>
  <si>
    <t>Handleiding op papier of digitaal?</t>
  </si>
  <si>
    <t>Verwerking van spelling voor leerlingen op papier of digitaal?</t>
  </si>
  <si>
    <t>Papier</t>
  </si>
  <si>
    <t>Digitaal</t>
  </si>
  <si>
    <t>Taal- en Spelling in beeld online software versie 2</t>
  </si>
  <si>
    <t>Taal in beeld 2 - Leerkrachtassistent**</t>
  </si>
  <si>
    <t>K</t>
  </si>
  <si>
    <t>L</t>
  </si>
  <si>
    <t>N</t>
  </si>
  <si>
    <t>Woordenschat in beeld 2</t>
  </si>
  <si>
    <t>Spellingsspeurder</t>
  </si>
  <si>
    <t>Spelling in beeld 2 - Leerkrachtassistent**</t>
  </si>
  <si>
    <t>** Inclusief toetssite</t>
  </si>
  <si>
    <t/>
  </si>
  <si>
    <t>Handleiding digitaal?</t>
  </si>
  <si>
    <t>Werkboek spelling digitaal?</t>
  </si>
  <si>
    <t>Taalmaker</t>
  </si>
  <si>
    <t>Boekje 1</t>
  </si>
  <si>
    <t>Boekje 2</t>
  </si>
  <si>
    <t>Boekje 3</t>
  </si>
  <si>
    <t>Boekje 4</t>
  </si>
  <si>
    <t>Boekje 5</t>
  </si>
  <si>
    <t>Boekje 6</t>
  </si>
  <si>
    <t>15 ex.
(=3 sets)</t>
  </si>
  <si>
    <t>5 ex.
(=1 set)</t>
  </si>
  <si>
    <t>10 ex.
(=2 sets)</t>
  </si>
  <si>
    <t>Totaal aantal boekjes</t>
  </si>
  <si>
    <t>Voorstel verdeling boekjes (&amp; sets) over startpakketten (€ 180,00 per pakket)</t>
  </si>
  <si>
    <t>Digiboek Spelling</t>
  </si>
  <si>
    <t>Anders</t>
  </si>
  <si>
    <t>Aantal</t>
  </si>
  <si>
    <t>Werkboek 4A (5v)</t>
  </si>
  <si>
    <t>Werkboek 4B (5v)</t>
  </si>
  <si>
    <t>Werkboek 5A (5v)</t>
  </si>
  <si>
    <t>Werkboek 5B (5v)</t>
  </si>
  <si>
    <t>Toetsboek 5 (5v)</t>
  </si>
  <si>
    <t>Toetsboek 4 (5v)</t>
  </si>
  <si>
    <t>Werkboek 6A (5v)</t>
  </si>
  <si>
    <t>Werkboek 6B (5v)</t>
  </si>
  <si>
    <t>Toetsboek 6 (5v)</t>
  </si>
  <si>
    <t>Werkboek 7A (5v)</t>
  </si>
  <si>
    <t>Werkboek 7B (5v)</t>
  </si>
  <si>
    <t>Toetsboek 7 (5v)</t>
  </si>
  <si>
    <t>Werkboek 8A (5v)</t>
  </si>
  <si>
    <t>Werkboek 8B (5v)</t>
  </si>
  <si>
    <t>Toetsboek 8 (5v)</t>
  </si>
  <si>
    <t>*** Dit betreft een training van 3 uur op locatie voor max. 20 personen</t>
  </si>
  <si>
    <t>Zwijsen Plus starttraining ***</t>
  </si>
  <si>
    <t>Beto</t>
  </si>
  <si>
    <t>Miba</t>
  </si>
  <si>
    <t>Scolair</t>
  </si>
  <si>
    <t>* Genoemde prijzen zijn adviesprijzen, geldig van 1 januari t/m 31 december 2019 (incl. BTW), onder voorbehoud van prijswijzigingen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</si>
</sst>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 #,##0.00_-;_-[$€]\ * #,##0.00\-;_-[$€]\ * &quot;-&quot;??_-;_-@_-"/>
  </numFmts>
  <fonts count="40" x14ac:knownFonts="1">
    <font>
      <sz val="9"/>
      <color theme="1"/>
      <name val="Arial"/>
      <family val="2"/>
    </font>
    <font>
      <b/>
      <sz val="9"/>
      <color theme="1"/>
      <name val="Arial"/>
      <family val="2"/>
    </font>
    <font>
      <b/>
      <sz val="30"/>
      <color rgb="FF00B0F0"/>
      <name val="Arial"/>
      <family val="2"/>
    </font>
    <font>
      <sz val="12"/>
      <color theme="1"/>
      <name val="Arial"/>
      <family val="2"/>
    </font>
    <font>
      <sz val="12"/>
      <color theme="1"/>
      <name val="Calibri Light"/>
      <family val="2"/>
      <scheme val="major"/>
    </font>
    <font>
      <b/>
      <i/>
      <sz val="12"/>
      <color theme="1"/>
      <name val="Arial"/>
      <family val="2"/>
    </font>
    <font>
      <u/>
      <sz val="9"/>
      <color theme="10"/>
      <name val="Arial"/>
      <family val="2"/>
    </font>
    <font>
      <sz val="9"/>
      <color theme="1"/>
      <name val="Arial"/>
      <family val="2"/>
    </font>
    <font>
      <sz val="8"/>
      <color indexed="81"/>
      <name val="Tahoma"/>
      <family val="2"/>
    </font>
    <font>
      <b/>
      <sz val="8"/>
      <color indexed="81"/>
      <name val="Tahoma"/>
      <family val="2"/>
    </font>
    <font>
      <b/>
      <sz val="8"/>
      <color indexed="81"/>
      <name val="Arial"/>
      <family val="2"/>
    </font>
    <font>
      <sz val="8"/>
      <color indexed="81"/>
      <name val="Arial"/>
      <family val="2"/>
    </font>
    <font>
      <b/>
      <sz val="12"/>
      <color theme="1"/>
      <name val="Calibri Light"/>
      <family val="2"/>
      <scheme val="major"/>
    </font>
    <font>
      <i/>
      <sz val="9"/>
      <color rgb="FFFF0000"/>
      <name val="Arial"/>
      <family val="2"/>
    </font>
    <font>
      <sz val="10"/>
      <color theme="1"/>
      <name val="Calibri Light"/>
      <family val="2"/>
      <scheme val="major"/>
    </font>
    <font>
      <sz val="10"/>
      <color theme="1"/>
      <name val="Arial"/>
      <family val="2"/>
    </font>
    <font>
      <sz val="8"/>
      <color theme="1"/>
      <name val="Arial"/>
      <family val="2"/>
    </font>
    <font>
      <sz val="12"/>
      <name val="Calibri Light"/>
      <family val="2"/>
      <scheme val="major"/>
    </font>
    <font>
      <b/>
      <sz val="11"/>
      <color theme="0"/>
      <name val="Calibri Light"/>
      <family val="2"/>
      <scheme val="major"/>
    </font>
    <font>
      <sz val="9"/>
      <name val="Calibri Light"/>
      <family val="2"/>
      <scheme val="major"/>
    </font>
    <font>
      <sz val="10"/>
      <name val="Arial"/>
      <family val="2"/>
    </font>
    <font>
      <b/>
      <sz val="10"/>
      <name val="Arial"/>
      <family val="2"/>
    </font>
    <font>
      <i/>
      <sz val="10"/>
      <name val="Arial"/>
      <family val="2"/>
    </font>
    <font>
      <b/>
      <u/>
      <sz val="10"/>
      <name val="Arial"/>
      <family val="2"/>
    </font>
    <font>
      <b/>
      <sz val="12"/>
      <name val="Calibri Light"/>
      <family val="2"/>
      <scheme val="major"/>
    </font>
    <font>
      <sz val="10"/>
      <name val="Calibri Light"/>
      <family val="2"/>
      <scheme val="major"/>
    </font>
    <font>
      <sz val="12"/>
      <color theme="0"/>
      <name val="Calibri Light"/>
      <family val="2"/>
      <scheme val="major"/>
    </font>
    <font>
      <sz val="9"/>
      <color theme="1"/>
      <name val="Calibri Light"/>
      <family val="2"/>
      <scheme val="major"/>
    </font>
    <font>
      <sz val="9"/>
      <color theme="0"/>
      <name val="Calibri Light"/>
      <family val="2"/>
      <scheme val="major"/>
    </font>
    <font>
      <b/>
      <sz val="9"/>
      <color theme="1"/>
      <name val="Calibri Light"/>
      <family val="2"/>
      <scheme val="major"/>
    </font>
    <font>
      <b/>
      <sz val="10"/>
      <color theme="1"/>
      <name val="Calibri Light"/>
      <family val="2"/>
      <scheme val="major"/>
    </font>
    <font>
      <sz val="9.5"/>
      <color theme="1"/>
      <name val="Calibri Light"/>
      <family val="2"/>
      <scheme val="major"/>
    </font>
    <font>
      <sz val="7"/>
      <color theme="1"/>
      <name val="Calibri Light"/>
      <family val="2"/>
      <scheme val="major"/>
    </font>
    <font>
      <sz val="8"/>
      <color theme="1"/>
      <name val="Calibri Light"/>
      <family val="2"/>
      <scheme val="major"/>
    </font>
    <font>
      <i/>
      <sz val="10"/>
      <color rgb="FFFF0000"/>
      <name val="Arial"/>
      <family val="2"/>
    </font>
    <font>
      <sz val="10"/>
      <color rgb="FFFF0000"/>
      <name val="Arial"/>
      <family val="2"/>
    </font>
    <font>
      <i/>
      <sz val="9"/>
      <color theme="1"/>
      <name val="Calibri Light"/>
      <family val="2"/>
      <scheme val="major"/>
    </font>
    <font>
      <b/>
      <i/>
      <sz val="12"/>
      <name val="Arial"/>
      <family val="2"/>
    </font>
    <font>
      <b/>
      <sz val="9"/>
      <name val="Calibri Light"/>
      <family val="2"/>
      <scheme val="major"/>
    </font>
    <font>
      <b/>
      <sz val="10"/>
      <color theme="0"/>
      <name val="Calibri Light"/>
      <family val="2"/>
      <scheme val="major"/>
    </font>
  </fonts>
  <fills count="9">
    <fill>
      <patternFill patternType="none"/>
    </fill>
    <fill>
      <patternFill patternType="gray125"/>
    </fill>
    <fill>
      <patternFill patternType="solid">
        <fgColor rgb="FF009FF0"/>
        <bgColor indexed="64"/>
      </patternFill>
    </fill>
    <fill>
      <patternFill patternType="solid">
        <fgColor rgb="FF00A0DC"/>
        <bgColor indexed="64"/>
      </patternFill>
    </fill>
    <fill>
      <patternFill patternType="solid">
        <fgColor rgb="FFB7EBFF"/>
        <bgColor indexed="64"/>
      </patternFill>
    </fill>
    <fill>
      <patternFill patternType="solid">
        <fgColor theme="0"/>
        <bgColor indexed="64"/>
      </patternFill>
    </fill>
    <fill>
      <patternFill patternType="solid">
        <fgColor rgb="FF8CC739"/>
        <bgColor indexed="64"/>
      </patternFill>
    </fill>
    <fill>
      <patternFill patternType="solid">
        <fgColor rgb="FFB0CC53"/>
        <bgColor indexed="64"/>
      </patternFill>
    </fill>
    <fill>
      <patternFill patternType="solid">
        <fgColor rgb="FFFFFF00"/>
        <bgColor indexed="64"/>
      </patternFill>
    </fill>
  </fills>
  <borders count="10">
    <border>
      <left/>
      <right/>
      <top/>
      <bottom/>
      <diagonal/>
    </border>
    <border>
      <left/>
      <right/>
      <top/>
      <bottom style="medium">
        <color rgb="FF00B0F0"/>
      </bottom>
      <diagonal/>
    </border>
    <border>
      <left/>
      <right/>
      <top style="thin">
        <color theme="0"/>
      </top>
      <bottom style="medium">
        <color rgb="FF00B0F0"/>
      </bottom>
      <diagonal/>
    </border>
    <border>
      <left/>
      <right/>
      <top/>
      <bottom style="medium">
        <color rgb="FF00A0DC"/>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A0DC"/>
      </left>
      <right style="thin">
        <color rgb="FF00A0DC"/>
      </right>
      <top style="thin">
        <color rgb="FF00A0DC"/>
      </top>
      <bottom style="thin">
        <color rgb="FF00A0DC"/>
      </bottom>
      <diagonal/>
    </border>
    <border>
      <left/>
      <right/>
      <top style="medium">
        <color rgb="FF00A0DC"/>
      </top>
      <bottom/>
      <diagonal/>
    </border>
    <border>
      <left style="thin">
        <color theme="0"/>
      </left>
      <right style="thin">
        <color theme="0"/>
      </right>
      <top style="thin">
        <color theme="0"/>
      </top>
      <bottom style="thin">
        <color theme="0"/>
      </bottom>
      <diagonal/>
    </border>
  </borders>
  <cellStyleXfs count="5">
    <xf numFmtId="0" fontId="0" fillId="0" borderId="0"/>
    <xf numFmtId="0" fontId="6"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164" fontId="20" fillId="0" borderId="0" applyFont="0" applyFill="0" applyBorder="0" applyAlignment="0" applyProtection="0"/>
  </cellStyleXfs>
  <cellXfs count="203">
    <xf numFmtId="0" fontId="0" fillId="0" borderId="0" xfId="0"/>
    <xf numFmtId="0" fontId="0" fillId="0" borderId="1" xfId="0" applyBorder="1"/>
    <xf numFmtId="0" fontId="0" fillId="2" borderId="0" xfId="0" applyFill="1"/>
    <xf numFmtId="0" fontId="1" fillId="0" borderId="0" xfId="0" applyFont="1"/>
    <xf numFmtId="0" fontId="6" fillId="0" borderId="0" xfId="1"/>
    <xf numFmtId="0" fontId="0" fillId="0" borderId="0" xfId="0" applyAlignment="1">
      <alignment horizontal="center"/>
    </xf>
    <xf numFmtId="0" fontId="2" fillId="0" borderId="1" xfId="0" applyFont="1" applyBorder="1" applyAlignment="1">
      <alignment vertical="center"/>
    </xf>
    <xf numFmtId="0" fontId="14" fillId="0" borderId="0" xfId="0" applyFont="1"/>
    <xf numFmtId="14" fontId="0" fillId="0" borderId="0" xfId="0" applyNumberFormat="1"/>
    <xf numFmtId="1" fontId="0" fillId="0" borderId="0" xfId="0" applyNumberFormat="1"/>
    <xf numFmtId="9" fontId="0" fillId="0" borderId="0" xfId="0" applyNumberFormat="1"/>
    <xf numFmtId="0" fontId="0" fillId="0" borderId="3" xfId="0" applyBorder="1"/>
    <xf numFmtId="0" fontId="0" fillId="4" borderId="0" xfId="0" applyFill="1"/>
    <xf numFmtId="0" fontId="0" fillId="3" borderId="0" xfId="0" applyFill="1"/>
    <xf numFmtId="0" fontId="0" fillId="0" borderId="0" xfId="0" applyProtection="1"/>
    <xf numFmtId="0" fontId="0" fillId="0" borderId="0" xfId="0" applyAlignment="1" applyProtection="1"/>
    <xf numFmtId="0" fontId="0" fillId="2" borderId="0" xfId="0" applyFill="1" applyProtection="1"/>
    <xf numFmtId="0" fontId="2" fillId="0" borderId="1" xfId="0" applyFont="1" applyBorder="1" applyAlignment="1" applyProtection="1">
      <alignment vertical="center"/>
    </xf>
    <xf numFmtId="0" fontId="0" fillId="0" borderId="1" xfId="0" applyBorder="1" applyProtection="1"/>
    <xf numFmtId="0" fontId="3" fillId="0" borderId="0" xfId="0" applyFont="1" applyProtection="1"/>
    <xf numFmtId="0" fontId="4" fillId="0" borderId="0" xfId="0" applyFont="1" applyAlignment="1" applyProtection="1">
      <alignment horizontal="right"/>
    </xf>
    <xf numFmtId="0" fontId="4" fillId="0" borderId="0" xfId="0" applyFont="1" applyAlignment="1" applyProtection="1"/>
    <xf numFmtId="0" fontId="4" fillId="0" borderId="0" xfId="0" applyFont="1" applyAlignment="1" applyProtection="1">
      <alignment horizontal="left"/>
    </xf>
    <xf numFmtId="0" fontId="4" fillId="0" borderId="0" xfId="0" quotePrefix="1" applyFont="1" applyAlignment="1" applyProtection="1"/>
    <xf numFmtId="0" fontId="5" fillId="0" borderId="3" xfId="0" applyFont="1" applyBorder="1" applyProtection="1"/>
    <xf numFmtId="0" fontId="0" fillId="0" borderId="3" xfId="0" applyBorder="1" applyProtection="1"/>
    <xf numFmtId="0" fontId="14" fillId="0" borderId="0" xfId="0" applyFont="1" applyProtection="1"/>
    <xf numFmtId="0" fontId="18" fillId="3" borderId="0" xfId="0" applyFont="1" applyFill="1" applyBorder="1" applyAlignment="1" applyProtection="1">
      <alignment vertical="center"/>
    </xf>
    <xf numFmtId="0" fontId="19" fillId="5" borderId="2" xfId="0" applyFont="1" applyFill="1" applyBorder="1" applyAlignment="1" applyProtection="1">
      <alignment vertical="center"/>
    </xf>
    <xf numFmtId="0" fontId="15" fillId="0" borderId="0" xfId="0" applyFont="1" applyProtection="1"/>
    <xf numFmtId="0" fontId="16" fillId="0" borderId="0" xfId="0" applyFont="1" applyAlignment="1" applyProtection="1">
      <alignment wrapText="1"/>
    </xf>
    <xf numFmtId="0" fontId="24" fillId="4" borderId="0" xfId="0" applyFont="1" applyFill="1" applyBorder="1" applyAlignment="1" applyProtection="1">
      <alignment vertical="center"/>
    </xf>
    <xf numFmtId="0" fontId="17" fillId="4" borderId="0" xfId="0" applyFont="1" applyFill="1" applyBorder="1" applyAlignment="1" applyProtection="1">
      <alignment vertical="center"/>
    </xf>
    <xf numFmtId="0" fontId="14" fillId="0" borderId="0" xfId="0" quotePrefix="1" applyFont="1" applyProtection="1"/>
    <xf numFmtId="0" fontId="24" fillId="4" borderId="3" xfId="0" applyFont="1" applyFill="1" applyBorder="1" applyAlignment="1" applyProtection="1">
      <alignment vertical="center"/>
    </xf>
    <xf numFmtId="0" fontId="17" fillId="4" borderId="3" xfId="0" applyFont="1" applyFill="1" applyBorder="1" applyAlignment="1" applyProtection="1">
      <alignment vertical="center"/>
    </xf>
    <xf numFmtId="0" fontId="12" fillId="0" borderId="0" xfId="0" applyFont="1" applyProtection="1"/>
    <xf numFmtId="0" fontId="1" fillId="0" borderId="0" xfId="0" applyFont="1" applyProtection="1"/>
    <xf numFmtId="49" fontId="20" fillId="0" borderId="0" xfId="0" applyNumberFormat="1" applyFont="1" applyProtection="1"/>
    <xf numFmtId="0" fontId="20" fillId="0" borderId="0" xfId="0" applyFont="1" applyProtection="1"/>
    <xf numFmtId="9" fontId="20" fillId="0" borderId="0" xfId="3" applyFont="1" applyProtection="1"/>
    <xf numFmtId="0" fontId="21" fillId="0" borderId="0" xfId="0" applyFont="1" applyProtection="1"/>
    <xf numFmtId="164" fontId="20" fillId="0" borderId="0" xfId="4" applyFont="1" applyProtection="1"/>
    <xf numFmtId="164" fontId="20" fillId="0" borderId="0" xfId="4" applyFont="1" applyAlignment="1" applyProtection="1">
      <alignment horizontal="center"/>
    </xf>
    <xf numFmtId="164" fontId="22" fillId="0" borderId="0" xfId="4" applyFont="1" applyBorder="1" applyProtection="1"/>
    <xf numFmtId="164" fontId="21" fillId="0" borderId="0" xfId="4" applyFont="1" applyAlignment="1" applyProtection="1">
      <alignment horizontal="center" wrapText="1"/>
    </xf>
    <xf numFmtId="0" fontId="0" fillId="0" borderId="0" xfId="0" applyAlignment="1" applyProtection="1">
      <alignment horizontal="center" textRotation="90"/>
    </xf>
    <xf numFmtId="0" fontId="0" fillId="0" borderId="0" xfId="0" applyAlignment="1" applyProtection="1">
      <alignment horizontal="center"/>
    </xf>
    <xf numFmtId="164" fontId="20" fillId="0" borderId="0" xfId="4" applyFont="1" applyAlignment="1" applyProtection="1"/>
    <xf numFmtId="49" fontId="20" fillId="0" borderId="0" xfId="0" applyNumberFormat="1" applyFont="1" applyAlignment="1" applyProtection="1">
      <alignment horizontal="left"/>
    </xf>
    <xf numFmtId="0" fontId="20" fillId="0" borderId="0" xfId="0" applyFont="1" applyAlignment="1" applyProtection="1">
      <alignment horizontal="left"/>
    </xf>
    <xf numFmtId="0" fontId="23" fillId="0" borderId="0" xfId="0" applyFont="1" applyProtection="1"/>
    <xf numFmtId="0" fontId="22" fillId="0" borderId="0" xfId="0" applyFont="1" applyProtection="1"/>
    <xf numFmtId="0" fontId="27" fillId="0" borderId="0" xfId="0" applyFont="1" applyProtection="1"/>
    <xf numFmtId="0" fontId="29" fillId="0" borderId="0" xfId="0" applyFont="1" applyAlignment="1" applyProtection="1"/>
    <xf numFmtId="44" fontId="27" fillId="0" borderId="0" xfId="0" applyNumberFormat="1" applyFont="1" applyAlignment="1" applyProtection="1"/>
    <xf numFmtId="0" fontId="27" fillId="0" borderId="0" xfId="0" applyFont="1" applyAlignment="1" applyProtection="1"/>
    <xf numFmtId="0" fontId="30" fillId="0" borderId="0" xfId="0" applyFont="1"/>
    <xf numFmtId="49" fontId="25" fillId="0" borderId="0" xfId="0" applyNumberFormat="1" applyFont="1" applyFill="1" applyBorder="1"/>
    <xf numFmtId="164" fontId="19" fillId="0" borderId="0" xfId="4" applyFont="1" applyAlignment="1" applyProtection="1"/>
    <xf numFmtId="0" fontId="19" fillId="0" borderId="0" xfId="0" applyFont="1" applyAlignment="1" applyProtection="1">
      <alignment horizontal="left"/>
    </xf>
    <xf numFmtId="0" fontId="19" fillId="0" borderId="0" xfId="0" applyFont="1" applyAlignment="1" applyProtection="1">
      <alignment horizontal="center"/>
    </xf>
    <xf numFmtId="0" fontId="27" fillId="4" borderId="0" xfId="0" applyFont="1" applyFill="1" applyProtection="1"/>
    <xf numFmtId="0" fontId="19" fillId="4" borderId="0" xfId="0" applyFont="1" applyFill="1" applyProtection="1"/>
    <xf numFmtId="164" fontId="19" fillId="4" borderId="0" xfId="4" applyFont="1" applyFill="1" applyAlignment="1" applyProtection="1"/>
    <xf numFmtId="0" fontId="0" fillId="0" borderId="0" xfId="0" applyNumberFormat="1"/>
    <xf numFmtId="0" fontId="20" fillId="0" borderId="0" xfId="0" applyFont="1" applyAlignment="1" applyProtection="1"/>
    <xf numFmtId="0" fontId="0" fillId="0" borderId="7" xfId="0" applyBorder="1" applyProtection="1"/>
    <xf numFmtId="0" fontId="33" fillId="0" borderId="0" xfId="0" applyFont="1" applyProtection="1"/>
    <xf numFmtId="0" fontId="0" fillId="0" borderId="0" xfId="0" applyFill="1" applyBorder="1" applyProtection="1"/>
    <xf numFmtId="0" fontId="0" fillId="0" borderId="0" xfId="0" applyAlignment="1" applyProtection="1">
      <alignment horizontal="center"/>
    </xf>
    <xf numFmtId="164" fontId="34" fillId="0" borderId="0" xfId="4" applyFont="1" applyBorder="1" applyProtection="1"/>
    <xf numFmtId="164" fontId="35" fillId="0" borderId="0" xfId="4" applyFont="1" applyAlignment="1" applyProtection="1">
      <alignment horizontal="center"/>
    </xf>
    <xf numFmtId="0" fontId="5" fillId="0" borderId="0" xfId="0" applyFont="1" applyBorder="1" applyProtection="1"/>
    <xf numFmtId="0" fontId="0" fillId="0" borderId="0" xfId="0" applyBorder="1" applyProtection="1"/>
    <xf numFmtId="0" fontId="33" fillId="0" borderId="0" xfId="0" applyFont="1" applyAlignment="1" applyProtection="1">
      <alignment horizontal="right"/>
    </xf>
    <xf numFmtId="0" fontId="33" fillId="0" borderId="0" xfId="0" applyFont="1" applyAlignment="1" applyProtection="1"/>
    <xf numFmtId="0" fontId="37" fillId="0" borderId="3" xfId="0" applyFont="1" applyBorder="1" applyProtection="1"/>
    <xf numFmtId="0" fontId="22" fillId="0" borderId="8" xfId="0" applyFont="1" applyBorder="1" applyProtection="1"/>
    <xf numFmtId="0" fontId="0" fillId="0" borderId="8" xfId="0" applyBorder="1" applyProtection="1"/>
    <xf numFmtId="0" fontId="20" fillId="0" borderId="8" xfId="0" applyFont="1" applyBorder="1" applyProtection="1"/>
    <xf numFmtId="164" fontId="20" fillId="0" borderId="8" xfId="4" applyFont="1" applyBorder="1" applyAlignment="1" applyProtection="1"/>
    <xf numFmtId="0" fontId="0" fillId="0" borderId="8" xfId="0" applyBorder="1" applyAlignment="1" applyProtection="1"/>
    <xf numFmtId="0" fontId="0" fillId="0" borderId="0" xfId="0" applyAlignment="1" applyProtection="1">
      <alignment horizontal="center"/>
    </xf>
    <xf numFmtId="0" fontId="33" fillId="0" borderId="0" xfId="0" applyFont="1" applyAlignment="1" applyProtection="1">
      <alignment horizontal="left"/>
    </xf>
    <xf numFmtId="0" fontId="14" fillId="0" borderId="0" xfId="0" applyFont="1" applyAlignment="1" applyProtection="1">
      <alignment horizontal="right"/>
    </xf>
    <xf numFmtId="0" fontId="13" fillId="0" borderId="0" xfId="0" applyFont="1" applyAlignment="1" applyProtection="1"/>
    <xf numFmtId="0" fontId="14" fillId="0" borderId="0" xfId="0" applyFont="1" applyAlignment="1" applyProtection="1"/>
    <xf numFmtId="0" fontId="38" fillId="0" borderId="0" xfId="0" applyFont="1" applyAlignment="1" applyProtection="1">
      <alignment horizontal="left"/>
    </xf>
    <xf numFmtId="0" fontId="0" fillId="0" borderId="0" xfId="0" applyFill="1"/>
    <xf numFmtId="0" fontId="0" fillId="0" borderId="0" xfId="0" applyBorder="1"/>
    <xf numFmtId="0" fontId="0" fillId="0" borderId="0" xfId="0" applyFill="1" applyBorder="1"/>
    <xf numFmtId="0" fontId="14" fillId="0" borderId="0" xfId="0" applyFont="1" applyFill="1" applyBorder="1"/>
    <xf numFmtId="0" fontId="0" fillId="0" borderId="0" xfId="0" applyFill="1" applyBorder="1" applyAlignment="1">
      <alignment horizontal="center"/>
    </xf>
    <xf numFmtId="0" fontId="30" fillId="0" borderId="0" xfId="0" applyFont="1" applyFill="1" applyBorder="1"/>
    <xf numFmtId="0" fontId="0" fillId="0" borderId="0" xfId="0" applyFill="1" applyBorder="1" applyAlignment="1" applyProtection="1"/>
    <xf numFmtId="0" fontId="14" fillId="0" borderId="0" xfId="0" applyFont="1" applyFill="1" applyBorder="1" applyAlignment="1">
      <alignment vertical="top" wrapText="1"/>
    </xf>
    <xf numFmtId="0" fontId="0" fillId="0" borderId="0" xfId="0" applyFill="1" applyBorder="1" applyAlignment="1"/>
    <xf numFmtId="0" fontId="18" fillId="0" borderId="0" xfId="0" applyFont="1" applyFill="1" applyBorder="1" applyAlignment="1"/>
    <xf numFmtId="0" fontId="27" fillId="0" borderId="0" xfId="0" applyFont="1" applyFill="1" applyBorder="1" applyAlignment="1"/>
    <xf numFmtId="44" fontId="27" fillId="0" borderId="0" xfId="2" applyFont="1" applyFill="1" applyBorder="1" applyAlignment="1"/>
    <xf numFmtId="0" fontId="19" fillId="4" borderId="0" xfId="0" applyFont="1" applyFill="1" applyAlignment="1" applyProtection="1">
      <alignment horizontal="left" vertical="center"/>
    </xf>
    <xf numFmtId="0" fontId="27" fillId="4" borderId="0" xfId="0" applyFont="1" applyFill="1" applyAlignment="1" applyProtection="1">
      <alignment vertical="center"/>
    </xf>
    <xf numFmtId="0" fontId="19" fillId="4" borderId="0" xfId="0" applyFont="1" applyFill="1" applyAlignment="1" applyProtection="1">
      <alignment vertical="center"/>
    </xf>
    <xf numFmtId="164" fontId="19" fillId="4" borderId="0" xfId="4" applyFont="1" applyFill="1" applyAlignment="1" applyProtection="1">
      <alignment vertical="center"/>
    </xf>
    <xf numFmtId="0" fontId="19" fillId="0" borderId="0" xfId="0" applyFont="1" applyFill="1" applyAlignment="1" applyProtection="1">
      <alignment horizontal="left" vertical="center"/>
    </xf>
    <xf numFmtId="0" fontId="27" fillId="0" borderId="0" xfId="0" applyFont="1" applyFill="1" applyAlignment="1" applyProtection="1">
      <alignment vertical="center"/>
    </xf>
    <xf numFmtId="0" fontId="19" fillId="0" borderId="0" xfId="0" applyFont="1" applyFill="1" applyAlignment="1" applyProtection="1">
      <alignment vertical="center"/>
    </xf>
    <xf numFmtId="164" fontId="19" fillId="0" borderId="0" xfId="4" applyFont="1" applyFill="1" applyAlignment="1" applyProtection="1">
      <alignment vertical="center"/>
    </xf>
    <xf numFmtId="0" fontId="19" fillId="4" borderId="3" xfId="0" applyFont="1" applyFill="1" applyBorder="1" applyAlignment="1" applyProtection="1">
      <alignment horizontal="left" vertical="center"/>
    </xf>
    <xf numFmtId="0" fontId="27" fillId="4" borderId="3" xfId="0" applyFont="1" applyFill="1" applyBorder="1" applyAlignment="1" applyProtection="1">
      <alignment vertical="center"/>
    </xf>
    <xf numFmtId="0" fontId="19" fillId="4" borderId="3" xfId="0" applyFont="1" applyFill="1" applyBorder="1" applyAlignment="1" applyProtection="1">
      <alignment horizontal="center" vertical="center"/>
    </xf>
    <xf numFmtId="164" fontId="19" fillId="4" borderId="3" xfId="4" applyFont="1" applyFill="1" applyBorder="1" applyAlignment="1" applyProtection="1">
      <alignment vertical="center"/>
    </xf>
    <xf numFmtId="0" fontId="17" fillId="0" borderId="0" xfId="0" applyFont="1" applyFill="1" applyAlignment="1" applyProtection="1">
      <alignment horizontal="left" vertical="center"/>
    </xf>
    <xf numFmtId="0" fontId="4" fillId="0" borderId="0" xfId="0" applyFont="1" applyFill="1" applyAlignment="1" applyProtection="1">
      <alignment vertical="center"/>
    </xf>
    <xf numFmtId="1" fontId="4" fillId="0" borderId="0" xfId="0" applyNumberFormat="1" applyFont="1" applyFill="1" applyAlignment="1" applyProtection="1">
      <alignment vertical="center"/>
    </xf>
    <xf numFmtId="0" fontId="4" fillId="0" borderId="0" xfId="0" applyFont="1" applyFill="1" applyBorder="1"/>
    <xf numFmtId="0" fontId="27" fillId="4" borderId="0" xfId="0" applyFont="1" applyFill="1" applyAlignment="1" applyProtection="1"/>
    <xf numFmtId="0" fontId="0" fillId="8" borderId="0" xfId="0" applyFill="1" applyProtection="1"/>
    <xf numFmtId="0" fontId="19" fillId="0" borderId="0" xfId="4" applyNumberFormat="1" applyFont="1" applyFill="1" applyBorder="1" applyAlignment="1" applyProtection="1">
      <alignment vertical="center"/>
    </xf>
    <xf numFmtId="0" fontId="18" fillId="0" borderId="0" xfId="0" applyFont="1" applyFill="1" applyBorder="1" applyAlignment="1" applyProtection="1">
      <alignment vertical="center" wrapText="1"/>
    </xf>
    <xf numFmtId="0" fontId="18" fillId="3" borderId="0" xfId="0" applyFont="1" applyFill="1" applyAlignment="1"/>
    <xf numFmtId="0" fontId="27" fillId="4" borderId="0" xfId="0" applyFont="1" applyFill="1" applyAlignment="1"/>
    <xf numFmtId="44" fontId="27" fillId="0" borderId="0" xfId="2" applyFont="1" applyAlignment="1"/>
    <xf numFmtId="44" fontId="27" fillId="0" borderId="3" xfId="2" applyFont="1" applyBorder="1" applyAlignment="1"/>
    <xf numFmtId="0" fontId="19" fillId="0" borderId="0" xfId="0" applyFont="1" applyFill="1" applyProtection="1"/>
    <xf numFmtId="0" fontId="27" fillId="0" borderId="0" xfId="0" applyFont="1" applyFill="1" applyProtection="1"/>
    <xf numFmtId="164" fontId="19" fillId="0" borderId="0" xfId="4" applyFont="1" applyFill="1" applyAlignment="1" applyProtection="1"/>
    <xf numFmtId="0" fontId="19" fillId="4" borderId="0" xfId="0" applyFont="1" applyFill="1" applyAlignment="1" applyProtection="1">
      <alignment horizontal="left"/>
    </xf>
    <xf numFmtId="0" fontId="19" fillId="4" borderId="0" xfId="0" applyFont="1" applyFill="1" applyAlignment="1" applyProtection="1">
      <alignment horizontal="center"/>
    </xf>
    <xf numFmtId="0" fontId="0" fillId="0" borderId="0" xfId="0" applyAlignment="1" applyProtection="1">
      <alignment horizontal="center"/>
    </xf>
    <xf numFmtId="1" fontId="27" fillId="0" borderId="0" xfId="0" applyNumberFormat="1" applyFont="1" applyFill="1" applyAlignment="1" applyProtection="1">
      <alignment horizontal="left"/>
    </xf>
    <xf numFmtId="44" fontId="27" fillId="0" borderId="0" xfId="2" applyFont="1" applyAlignment="1" applyProtection="1">
      <alignment horizontal="center"/>
    </xf>
    <xf numFmtId="0" fontId="27" fillId="0" borderId="0" xfId="0" applyFont="1" applyAlignment="1" applyProtection="1">
      <alignment horizontal="center"/>
      <protection locked="0"/>
    </xf>
    <xf numFmtId="44" fontId="27" fillId="0" borderId="0" xfId="0" applyNumberFormat="1" applyFont="1" applyAlignment="1" applyProtection="1">
      <alignment horizontal="center"/>
    </xf>
    <xf numFmtId="0" fontId="27" fillId="0" borderId="0" xfId="0" applyFont="1" applyAlignment="1" applyProtection="1">
      <alignment horizontal="center"/>
    </xf>
    <xf numFmtId="1" fontId="27" fillId="4" borderId="0" xfId="0" applyNumberFormat="1" applyFont="1" applyFill="1" applyAlignment="1" applyProtection="1">
      <alignment horizontal="left"/>
    </xf>
    <xf numFmtId="44" fontId="27" fillId="4" borderId="0" xfId="2" applyFont="1" applyFill="1" applyAlignment="1" applyProtection="1">
      <alignment horizontal="center"/>
    </xf>
    <xf numFmtId="0" fontId="27" fillId="4" borderId="0" xfId="0" applyFont="1" applyFill="1" applyAlignment="1" applyProtection="1">
      <alignment horizontal="center"/>
      <protection locked="0"/>
    </xf>
    <xf numFmtId="44" fontId="27" fillId="4" borderId="0" xfId="0" applyNumberFormat="1" applyFont="1" applyFill="1" applyAlignment="1" applyProtection="1">
      <alignment horizontal="center"/>
    </xf>
    <xf numFmtId="0" fontId="27" fillId="4" borderId="0" xfId="0" applyFont="1" applyFill="1" applyAlignment="1" applyProtection="1">
      <alignment horizontal="center"/>
    </xf>
    <xf numFmtId="0" fontId="0" fillId="0" borderId="8" xfId="0" applyBorder="1" applyAlignment="1" applyProtection="1">
      <alignment horizontal="center"/>
    </xf>
    <xf numFmtId="0" fontId="18" fillId="3" borderId="0" xfId="0" applyFont="1" applyFill="1" applyBorder="1" applyAlignment="1" applyProtection="1">
      <alignment horizontal="left" vertical="center" wrapText="1"/>
    </xf>
    <xf numFmtId="0" fontId="18" fillId="3" borderId="0" xfId="0" applyFont="1" applyFill="1" applyBorder="1" applyAlignment="1" applyProtection="1">
      <alignment horizontal="center" vertical="center"/>
    </xf>
    <xf numFmtId="44" fontId="27" fillId="4" borderId="3" xfId="0" applyNumberFormat="1" applyFont="1" applyFill="1" applyBorder="1" applyAlignment="1" applyProtection="1">
      <alignment horizontal="center"/>
    </xf>
    <xf numFmtId="0" fontId="27" fillId="4" borderId="0" xfId="0" applyFont="1" applyFill="1" applyAlignment="1" applyProtection="1">
      <alignment horizontal="left"/>
    </xf>
    <xf numFmtId="44" fontId="27" fillId="0" borderId="0" xfId="2" applyFont="1" applyFill="1" applyAlignment="1" applyProtection="1">
      <alignment horizontal="center"/>
    </xf>
    <xf numFmtId="0" fontId="27" fillId="0" borderId="0" xfId="0" applyFont="1" applyFill="1" applyAlignment="1" applyProtection="1">
      <alignment horizontal="center"/>
      <protection locked="0"/>
    </xf>
    <xf numFmtId="44" fontId="27" fillId="0" borderId="0" xfId="0" applyNumberFormat="1" applyFont="1" applyFill="1" applyAlignment="1" applyProtection="1">
      <alignment horizontal="center"/>
    </xf>
    <xf numFmtId="0" fontId="36" fillId="0" borderId="0" xfId="0" applyFont="1" applyAlignment="1" applyProtection="1">
      <alignment horizontal="left" vertical="top"/>
    </xf>
    <xf numFmtId="0" fontId="27" fillId="0" borderId="0" xfId="0" applyFont="1" applyFill="1" applyAlignment="1" applyProtection="1">
      <alignment horizontal="center"/>
    </xf>
    <xf numFmtId="44" fontId="17" fillId="4" borderId="0" xfId="0" applyNumberFormat="1"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5" borderId="2" xfId="0" applyFont="1" applyFill="1" applyBorder="1" applyAlignment="1" applyProtection="1">
      <alignment horizontal="center" vertical="center"/>
    </xf>
    <xf numFmtId="44" fontId="14" fillId="0" borderId="0" xfId="2" applyFont="1" applyAlignment="1" applyProtection="1">
      <alignment horizontal="center"/>
    </xf>
    <xf numFmtId="0" fontId="17" fillId="5" borderId="2" xfId="0" applyFont="1" applyFill="1" applyBorder="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wrapText="1"/>
    </xf>
    <xf numFmtId="44" fontId="17" fillId="4" borderId="3" xfId="0" applyNumberFormat="1" applyFont="1" applyFill="1" applyBorder="1" applyAlignment="1" applyProtection="1">
      <alignment horizontal="center" vertical="center"/>
    </xf>
    <xf numFmtId="0" fontId="17" fillId="4" borderId="3" xfId="0" applyFont="1" applyFill="1" applyBorder="1" applyAlignment="1" applyProtection="1">
      <alignment horizontal="center" vertical="center"/>
    </xf>
    <xf numFmtId="0" fontId="26" fillId="7" borderId="9" xfId="0" applyFont="1" applyFill="1" applyBorder="1" applyAlignment="1" applyProtection="1">
      <alignment horizontal="left" vertical="center"/>
      <protection locked="0"/>
    </xf>
    <xf numFmtId="9" fontId="26" fillId="7" borderId="9" xfId="3" applyFont="1" applyFill="1" applyBorder="1" applyAlignment="1" applyProtection="1">
      <alignment horizontal="left" vertical="center"/>
      <protection locked="0"/>
    </xf>
    <xf numFmtId="0" fontId="29" fillId="0" borderId="0" xfId="0" applyFont="1" applyAlignment="1" applyProtection="1">
      <alignment horizontal="center"/>
    </xf>
    <xf numFmtId="0" fontId="26" fillId="6" borderId="9" xfId="0" applyFont="1" applyFill="1" applyBorder="1" applyAlignment="1" applyProtection="1">
      <alignment horizontal="left" vertical="center"/>
      <protection locked="0"/>
    </xf>
    <xf numFmtId="44" fontId="19" fillId="0" borderId="0" xfId="2" applyFont="1" applyAlignment="1" applyProtection="1">
      <alignment horizontal="center"/>
    </xf>
    <xf numFmtId="0" fontId="28" fillId="3" borderId="0" xfId="0" applyFont="1" applyFill="1" applyAlignment="1" applyProtection="1">
      <alignment horizontal="center"/>
    </xf>
    <xf numFmtId="0" fontId="25" fillId="4" borderId="3" xfId="0" applyFont="1" applyFill="1" applyBorder="1" applyAlignment="1" applyProtection="1">
      <alignment horizontal="center" vertical="center"/>
    </xf>
    <xf numFmtId="0" fontId="26" fillId="7" borderId="9" xfId="0" applyFont="1" applyFill="1" applyBorder="1" applyAlignment="1" applyProtection="1">
      <alignment horizontal="left"/>
      <protection locked="0"/>
    </xf>
    <xf numFmtId="0" fontId="26" fillId="7" borderId="9" xfId="0" quotePrefix="1" applyFont="1" applyFill="1" applyBorder="1" applyAlignment="1" applyProtection="1">
      <alignment horizontal="left"/>
      <protection locked="0"/>
    </xf>
    <xf numFmtId="0" fontId="26" fillId="7" borderId="9" xfId="0" applyFont="1" applyFill="1" applyBorder="1" applyAlignment="1" applyProtection="1">
      <protection locked="0"/>
    </xf>
    <xf numFmtId="0" fontId="17" fillId="4" borderId="2" xfId="0" applyFont="1" applyFill="1" applyBorder="1" applyAlignment="1" applyProtection="1">
      <alignment horizontal="center" vertical="center"/>
      <protection locked="0"/>
    </xf>
    <xf numFmtId="0" fontId="18" fillId="3" borderId="1" xfId="0" applyFont="1" applyFill="1" applyBorder="1" applyAlignment="1" applyProtection="1">
      <alignment horizontal="left" vertical="center"/>
      <protection locked="0"/>
    </xf>
    <xf numFmtId="44" fontId="12" fillId="0" borderId="0" xfId="2" applyFont="1" applyAlignment="1" applyProtection="1">
      <alignment horizontal="center"/>
    </xf>
    <xf numFmtId="0" fontId="6" fillId="7" borderId="9" xfId="1" applyFill="1" applyBorder="1" applyAlignment="1" applyProtection="1">
      <alignment horizontal="left"/>
      <protection locked="0"/>
    </xf>
    <xf numFmtId="0" fontId="27" fillId="0" borderId="3" xfId="0" applyFont="1" applyBorder="1" applyAlignment="1">
      <alignment horizontal="center"/>
    </xf>
    <xf numFmtId="44" fontId="27" fillId="0" borderId="3" xfId="2" applyFont="1" applyBorder="1" applyAlignment="1">
      <alignment horizontal="center"/>
    </xf>
    <xf numFmtId="0" fontId="27" fillId="0" borderId="0" xfId="0" applyFont="1" applyAlignment="1">
      <alignment horizontal="center"/>
    </xf>
    <xf numFmtId="44" fontId="27" fillId="0" borderId="0" xfId="2" applyFont="1" applyAlignment="1">
      <alignment horizontal="center"/>
    </xf>
    <xf numFmtId="0" fontId="18" fillId="3" borderId="0" xfId="0" applyFont="1" applyFill="1" applyAlignment="1">
      <alignment horizontal="center"/>
    </xf>
    <xf numFmtId="0" fontId="27" fillId="4" borderId="0" xfId="0" applyFont="1" applyFill="1" applyAlignment="1">
      <alignment horizontal="center"/>
    </xf>
    <xf numFmtId="0" fontId="0" fillId="0" borderId="0" xfId="0" applyAlignment="1">
      <alignment horizontal="center"/>
    </xf>
    <xf numFmtId="0" fontId="18" fillId="3" borderId="0" xfId="0" applyFont="1" applyFill="1" applyAlignment="1">
      <alignment horizontal="left"/>
    </xf>
    <xf numFmtId="0" fontId="14" fillId="0" borderId="0" xfId="0" applyFont="1" applyAlignment="1">
      <alignment horizontal="left" vertical="top"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19" fillId="4" borderId="3" xfId="4" applyFont="1" applyFill="1" applyBorder="1" applyAlignment="1" applyProtection="1">
      <alignment horizontal="center" vertical="center"/>
    </xf>
    <xf numFmtId="1" fontId="17" fillId="0" borderId="0" xfId="4" applyNumberFormat="1" applyFont="1" applyFill="1" applyAlignment="1" applyProtection="1">
      <alignment horizontal="center" vertical="center"/>
    </xf>
    <xf numFmtId="164" fontId="19" fillId="4" borderId="0" xfId="4" applyFont="1" applyFill="1" applyAlignment="1" applyProtection="1">
      <alignment horizontal="center" vertical="center"/>
    </xf>
    <xf numFmtId="164" fontId="19" fillId="0" borderId="0" xfId="4" applyFont="1" applyFill="1" applyAlignment="1" applyProtection="1">
      <alignment horizontal="center" vertical="center" wrapText="1"/>
    </xf>
    <xf numFmtId="164" fontId="19" fillId="0" borderId="0" xfId="4" applyFont="1" applyFill="1" applyAlignment="1" applyProtection="1">
      <alignment horizontal="center" vertical="center"/>
    </xf>
    <xf numFmtId="164" fontId="19" fillId="4" borderId="0" xfId="4" applyFont="1" applyFill="1" applyAlignment="1" applyProtection="1">
      <alignment horizontal="center" vertical="center" wrapText="1"/>
    </xf>
    <xf numFmtId="0" fontId="39" fillId="3" borderId="0" xfId="0" applyFont="1" applyFill="1" applyBorder="1" applyAlignment="1" applyProtection="1">
      <alignment horizontal="left" vertical="center" wrapText="1"/>
    </xf>
    <xf numFmtId="1" fontId="27" fillId="4" borderId="0" xfId="0" applyNumberFormat="1" applyFont="1" applyFill="1" applyAlignment="1" applyProtection="1">
      <alignment horizontal="left" vertical="center"/>
    </xf>
    <xf numFmtId="0" fontId="39" fillId="3" borderId="0" xfId="0" applyFont="1" applyFill="1" applyBorder="1" applyAlignment="1" applyProtection="1">
      <alignment horizontal="center" vertical="center" wrapText="1"/>
    </xf>
    <xf numFmtId="1" fontId="4" fillId="0" borderId="0" xfId="0" applyNumberFormat="1" applyFont="1" applyFill="1" applyAlignment="1" applyProtection="1">
      <alignment horizontal="left" vertical="center"/>
    </xf>
    <xf numFmtId="1" fontId="27" fillId="0" borderId="0" xfId="0" applyNumberFormat="1" applyFont="1" applyFill="1" applyAlignment="1" applyProtection="1">
      <alignment horizontal="left" vertical="center"/>
    </xf>
    <xf numFmtId="1" fontId="27" fillId="4" borderId="3" xfId="0" applyNumberFormat="1" applyFont="1" applyFill="1" applyBorder="1" applyAlignment="1" applyProtection="1">
      <alignment horizontal="left" vertical="center"/>
    </xf>
    <xf numFmtId="0" fontId="17" fillId="0" borderId="0" xfId="4" applyNumberFormat="1" applyFont="1" applyFill="1" applyAlignment="1" applyProtection="1">
      <alignment horizontal="center" vertical="center"/>
    </xf>
    <xf numFmtId="164" fontId="19" fillId="4" borderId="3" xfId="4" applyFont="1" applyFill="1" applyBorder="1" applyAlignment="1" applyProtection="1">
      <alignment horizontal="center" vertical="center" wrapText="1"/>
    </xf>
    <xf numFmtId="0" fontId="19" fillId="4" borderId="3" xfId="4" applyNumberFormat="1" applyFont="1" applyFill="1" applyBorder="1" applyAlignment="1" applyProtection="1">
      <alignment horizontal="center" vertical="center"/>
    </xf>
    <xf numFmtId="0" fontId="19" fillId="0" borderId="0" xfId="4" applyNumberFormat="1" applyFont="1" applyFill="1" applyAlignment="1" applyProtection="1">
      <alignment horizontal="center" vertical="center"/>
    </xf>
    <xf numFmtId="0" fontId="19" fillId="4" borderId="0" xfId="4" applyNumberFormat="1" applyFont="1" applyFill="1" applyAlignment="1" applyProtection="1">
      <alignment horizontal="center" vertical="center"/>
    </xf>
  </cellXfs>
  <cellStyles count="5">
    <cellStyle name="Euro" xfId="4" xr:uid="{00000000-0005-0000-0000-000000000000}"/>
    <cellStyle name="Hyperlink" xfId="1" builtinId="8"/>
    <cellStyle name="Procent" xfId="3" builtinId="5"/>
    <cellStyle name="Standaard" xfId="0" builtinId="0"/>
    <cellStyle name="Valuta" xfId="2" builtinId="4"/>
  </cellStyles>
  <dxfs count="26">
    <dxf>
      <font>
        <color theme="0"/>
      </font>
      <fill>
        <patternFill>
          <bgColor rgb="FF8CC739"/>
        </patternFill>
      </fill>
    </dxf>
    <dxf>
      <font>
        <color theme="0"/>
      </font>
      <fill>
        <patternFill>
          <bgColor theme="0"/>
        </patternFill>
      </fill>
    </dxf>
    <dxf>
      <font>
        <color theme="0"/>
      </font>
      <fill>
        <patternFill>
          <bgColor rgb="FF8CC739"/>
        </patternFill>
      </fill>
    </dxf>
    <dxf>
      <font>
        <color theme="0"/>
      </font>
      <fill>
        <patternFill>
          <bgColor rgb="FF8CC739"/>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rgb="FF8CC739"/>
        </patternFill>
      </fill>
    </dxf>
    <dxf>
      <font>
        <color theme="0"/>
      </font>
      <fill>
        <patternFill>
          <bgColor rgb="FF8CC739"/>
        </patternFill>
      </fill>
    </dxf>
    <dxf>
      <font>
        <color theme="0"/>
      </font>
      <fill>
        <patternFill>
          <bgColor rgb="FF8CC739"/>
        </patternFill>
      </fill>
    </dxf>
    <dxf>
      <font>
        <color theme="0"/>
      </font>
      <fill>
        <patternFill>
          <bgColor rgb="FF8CC739"/>
        </patternFill>
      </fill>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border>
    </dxf>
    <dxf>
      <font>
        <color auto="1"/>
      </font>
      <fill>
        <patternFill>
          <bgColor rgb="FFF7BD8F"/>
        </patternFill>
      </fill>
      <border>
        <left style="thin">
          <color theme="0"/>
        </left>
        <right style="thin">
          <color theme="0"/>
        </right>
        <top style="thin">
          <color theme="0"/>
        </top>
        <bottom style="thin">
          <color theme="0"/>
        </bottom>
      </border>
    </dxf>
    <dxf>
      <font>
        <color auto="1"/>
      </font>
      <fill>
        <patternFill>
          <bgColor rgb="FFF7BD8F"/>
        </patternFill>
      </fill>
      <border>
        <left style="thin">
          <color theme="0"/>
        </left>
        <right style="thin">
          <color theme="0"/>
        </right>
        <top style="thin">
          <color theme="0"/>
        </top>
        <bottom style="thin">
          <color theme="0"/>
        </bottom>
      </border>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vertical/>
        <horizontal/>
      </border>
    </dxf>
    <dxf>
      <font>
        <color auto="1"/>
      </font>
      <fill>
        <patternFill>
          <bgColor rgb="FFF7BD8F"/>
        </patternFill>
      </fill>
      <border>
        <left style="thin">
          <color theme="0"/>
        </left>
        <right style="thin">
          <color theme="0"/>
        </right>
        <top style="thin">
          <color theme="0"/>
        </top>
        <bottom style="thin">
          <color theme="0"/>
        </bottom>
        <vertical/>
        <horizontal/>
      </border>
    </dxf>
  </dxfs>
  <tableStyles count="0" defaultTableStyle="TableStyleMedium2" defaultPivotStyle="PivotStyleLight16"/>
  <colors>
    <mruColors>
      <color rgb="FFB7EBFF"/>
      <color rgb="FFF7BD8F"/>
      <color rgb="FFB0CC53"/>
      <color rgb="FFB7DB81"/>
      <color rgb="FFF89D74"/>
      <color rgb="FF00A0DC"/>
      <color rgb="FFF36523"/>
      <color rgb="FF8CC739"/>
      <color rgb="FF009FF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taalinbeeld.nl/Taal-in-beeld-6.htm" TargetMode="Externa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taalinbeeld.nl/Taal-in-beeld-6.htm" TargetMode="External"/><Relationship Id="rId1" Type="http://schemas.openxmlformats.org/officeDocument/2006/relationships/image" Target="../media/image2.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hyperlink" Target="http://www.taalinbeeld.nl/Taal-in-beeld-6.htm"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26</xdr:col>
      <xdr:colOff>275035</xdr:colOff>
      <xdr:row>109</xdr:row>
      <xdr:rowOff>73546</xdr:rowOff>
    </xdr:from>
    <xdr:to>
      <xdr:col>28</xdr:col>
      <xdr:colOff>100013</xdr:colOff>
      <xdr:row>111</xdr:row>
      <xdr:rowOff>28026</xdr:rowOff>
    </xdr:to>
    <xdr:pic>
      <xdr:nvPicPr>
        <xdr:cNvPr id="9" name="Afbeelding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26266" y="1905277"/>
          <a:ext cx="320277" cy="315697"/>
        </a:xfrm>
        <a:prstGeom prst="rect">
          <a:avLst/>
        </a:prstGeom>
      </xdr:spPr>
    </xdr:pic>
    <xdr:clientData fLocksWithSheet="0" fPrintsWithSheet="0"/>
  </xdr:twoCellAnchor>
  <xdr:twoCellAnchor editAs="oneCell">
    <xdr:from>
      <xdr:col>26</xdr:col>
      <xdr:colOff>274544</xdr:colOff>
      <xdr:row>118</xdr:row>
      <xdr:rowOff>72836</xdr:rowOff>
    </xdr:from>
    <xdr:to>
      <xdr:col>28</xdr:col>
      <xdr:colOff>104216</xdr:colOff>
      <xdr:row>120</xdr:row>
      <xdr:rowOff>97154</xdr:rowOff>
    </xdr:to>
    <xdr:pic>
      <xdr:nvPicPr>
        <xdr:cNvPr id="4" name="Afbeelding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4544" y="3216086"/>
          <a:ext cx="324971" cy="324971"/>
        </a:xfrm>
        <a:prstGeom prst="rect">
          <a:avLst/>
        </a:prstGeom>
      </xdr:spPr>
    </xdr:pic>
    <xdr:clientData fLocksWithSheet="0" fPrintsWithSheet="0"/>
  </xdr:twoCellAnchor>
  <xdr:twoCellAnchor editAs="oneCell">
    <xdr:from>
      <xdr:col>26</xdr:col>
      <xdr:colOff>275665</xdr:colOff>
      <xdr:row>122</xdr:row>
      <xdr:rowOff>107573</xdr:rowOff>
    </xdr:from>
    <xdr:to>
      <xdr:col>28</xdr:col>
      <xdr:colOff>105337</xdr:colOff>
      <xdr:row>124</xdr:row>
      <xdr:rowOff>110936</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665" y="3855941"/>
          <a:ext cx="324971" cy="324971"/>
        </a:xfrm>
        <a:prstGeom prst="rect">
          <a:avLst/>
        </a:prstGeom>
      </xdr:spPr>
    </xdr:pic>
    <xdr:clientData fLocksWithSheet="0" fPrintsWithSheet="0"/>
  </xdr:twoCellAnchor>
  <xdr:twoCellAnchor editAs="oneCell">
    <xdr:from>
      <xdr:col>61</xdr:col>
      <xdr:colOff>95250</xdr:colOff>
      <xdr:row>100</xdr:row>
      <xdr:rowOff>28575</xdr:rowOff>
    </xdr:from>
    <xdr:to>
      <xdr:col>71</xdr:col>
      <xdr:colOff>9525</xdr:colOff>
      <xdr:row>102</xdr:row>
      <xdr:rowOff>555915</xdr:rowOff>
    </xdr:to>
    <xdr:pic>
      <xdr:nvPicPr>
        <xdr:cNvPr id="7" name="Afbeelding 5" descr="http://www.taalinbeeld.nl/upload/02c6f5bc-6a73-4c0b-b31d-72daae999710_logo-tib-nieuw-220-2.png">
          <a:hlinkClick xmlns:r="http://schemas.openxmlformats.org/officeDocument/2006/relationships" r:id="rId3" tooltip="Taal in beeld en Spelling in beeld"/>
          <a:extLst>
            <a:ext uri="{FF2B5EF4-FFF2-40B4-BE49-F238E27FC236}">
              <a16:creationId xmlns:a16="http://schemas.microsoft.com/office/drawing/2014/main" id="{00000000-0008-0000-0100-000007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4569"/>
        <a:stretch/>
      </xdr:blipFill>
      <xdr:spPr bwMode="auto">
        <a:xfrm>
          <a:off x="5534025" y="28575"/>
          <a:ext cx="1438275" cy="67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75</xdr:col>
      <xdr:colOff>38100</xdr:colOff>
      <xdr:row>0</xdr:row>
      <xdr:rowOff>0</xdr:rowOff>
    </xdr:from>
    <xdr:to>
      <xdr:col>78</xdr:col>
      <xdr:colOff>0</xdr:colOff>
      <xdr:row>103</xdr:row>
      <xdr:rowOff>18670</xdr:rowOff>
    </xdr:to>
    <xdr:pic>
      <xdr:nvPicPr>
        <xdr:cNvPr id="8" name="Afbeelding 7" descr="C:\Users\edw\AppData\Local\Microsoft\Windows\INetCache\Content.Word\22_blauw_zwijsenlogo.jpg">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572375" y="0"/>
          <a:ext cx="1790700" cy="7520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26</xdr:col>
      <xdr:colOff>274544</xdr:colOff>
      <xdr:row>24</xdr:row>
      <xdr:rowOff>72836</xdr:rowOff>
    </xdr:from>
    <xdr:ext cx="324971" cy="323549"/>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519" y="3397061"/>
          <a:ext cx="324971" cy="327213"/>
        </a:xfrm>
        <a:prstGeom prst="rect">
          <a:avLst/>
        </a:prstGeom>
      </xdr:spPr>
    </xdr:pic>
    <xdr:clientData fLocksWithSheet="0" fPrintsWithSheet="0"/>
  </xdr:oneCellAnchor>
  <xdr:twoCellAnchor editAs="oneCell">
    <xdr:from>
      <xdr:col>61</xdr:col>
      <xdr:colOff>95250</xdr:colOff>
      <xdr:row>20</xdr:row>
      <xdr:rowOff>28575</xdr:rowOff>
    </xdr:from>
    <xdr:to>
      <xdr:col>71</xdr:col>
      <xdr:colOff>9525</xdr:colOff>
      <xdr:row>22</xdr:row>
      <xdr:rowOff>555915</xdr:rowOff>
    </xdr:to>
    <xdr:pic>
      <xdr:nvPicPr>
        <xdr:cNvPr id="11" name="Afbeelding 5" descr="http://www.taalinbeeld.nl/upload/02c6f5bc-6a73-4c0b-b31d-72daae999710_logo-tib-nieuw-220-2.png">
          <a:hlinkClick xmlns:r="http://schemas.openxmlformats.org/officeDocument/2006/relationships" r:id="rId2" tooltip="Taal in beeld en Spelling in beeld"/>
          <a:extLst>
            <a:ext uri="{FF2B5EF4-FFF2-40B4-BE49-F238E27FC236}">
              <a16:creationId xmlns:a16="http://schemas.microsoft.com/office/drawing/2014/main" id="{00000000-0008-0000-0200-00000B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14569"/>
        <a:stretch/>
      </xdr:blipFill>
      <xdr:spPr bwMode="auto">
        <a:xfrm>
          <a:off x="5534025" y="28575"/>
          <a:ext cx="1438275" cy="67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75</xdr:col>
      <xdr:colOff>38100</xdr:colOff>
      <xdr:row>0</xdr:row>
      <xdr:rowOff>0</xdr:rowOff>
    </xdr:from>
    <xdr:to>
      <xdr:col>78</xdr:col>
      <xdr:colOff>0</xdr:colOff>
      <xdr:row>23</xdr:row>
      <xdr:rowOff>18670</xdr:rowOff>
    </xdr:to>
    <xdr:pic>
      <xdr:nvPicPr>
        <xdr:cNvPr id="6" name="Afbeelding 5" descr="C:\Users\edw\AppData\Local\Microsoft\Windows\INetCache\Content.Word\22_blauw_zwijsenlogo.jpg">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572375" y="0"/>
          <a:ext cx="1790700" cy="75209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61</xdr:col>
      <xdr:colOff>95250</xdr:colOff>
      <xdr:row>20</xdr:row>
      <xdr:rowOff>28575</xdr:rowOff>
    </xdr:from>
    <xdr:to>
      <xdr:col>71</xdr:col>
      <xdr:colOff>9525</xdr:colOff>
      <xdr:row>22</xdr:row>
      <xdr:rowOff>555915</xdr:rowOff>
    </xdr:to>
    <xdr:pic>
      <xdr:nvPicPr>
        <xdr:cNvPr id="4" name="Afbeelding 5" descr="http://www.taalinbeeld.nl/upload/02c6f5bc-6a73-4c0b-b31d-72daae999710_logo-tib-nieuw-220-2.png">
          <a:hlinkClick xmlns:r="http://schemas.openxmlformats.org/officeDocument/2006/relationships" r:id="rId1" tooltip="Taal in beeld en Spelling in beeld"/>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4569"/>
        <a:stretch/>
      </xdr:blipFill>
      <xdr:spPr bwMode="auto">
        <a:xfrm>
          <a:off x="5534025" y="28575"/>
          <a:ext cx="1438275" cy="670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75</xdr:col>
      <xdr:colOff>38100</xdr:colOff>
      <xdr:row>0</xdr:row>
      <xdr:rowOff>0</xdr:rowOff>
    </xdr:from>
    <xdr:to>
      <xdr:col>78</xdr:col>
      <xdr:colOff>0</xdr:colOff>
      <xdr:row>23</xdr:row>
      <xdr:rowOff>18670</xdr:rowOff>
    </xdr:to>
    <xdr:pic>
      <xdr:nvPicPr>
        <xdr:cNvPr id="6" name="Afbeelding 5" descr="C:\Users\edw\AppData\Local\Microsoft\Windows\INetCache\Content.Word\22_blauw_zwijsenlogo.jpg">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572375" y="0"/>
          <a:ext cx="1790700" cy="75209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7:F32"/>
  <sheetViews>
    <sheetView workbookViewId="0">
      <selection activeCell="C31" sqref="C31"/>
    </sheetView>
  </sheetViews>
  <sheetFormatPr defaultRowHeight="12" x14ac:dyDescent="0.2"/>
  <cols>
    <col min="1" max="1" width="15.42578125" customWidth="1"/>
    <col min="4" max="4" width="9.7109375" bestFit="1" customWidth="1"/>
  </cols>
  <sheetData>
    <row r="7" spans="2:2" x14ac:dyDescent="0.2">
      <c r="B7" s="4"/>
    </row>
    <row r="20" spans="1:6" x14ac:dyDescent="0.2">
      <c r="A20" s="3" t="s">
        <v>10</v>
      </c>
      <c r="D20" s="8"/>
    </row>
    <row r="21" spans="1:6" x14ac:dyDescent="0.2">
      <c r="A21" t="s">
        <v>162</v>
      </c>
      <c r="B21" t="s">
        <v>11</v>
      </c>
      <c r="C21" t="s">
        <v>12</v>
      </c>
      <c r="D21" s="9">
        <v>2018</v>
      </c>
      <c r="E21" t="s">
        <v>37</v>
      </c>
      <c r="F21" s="10">
        <v>0</v>
      </c>
    </row>
    <row r="22" spans="1:6" x14ac:dyDescent="0.2">
      <c r="A22" t="s">
        <v>163</v>
      </c>
      <c r="B22" t="s">
        <v>13</v>
      </c>
      <c r="C22" t="s">
        <v>16</v>
      </c>
      <c r="D22" s="9">
        <f>D21+1</f>
        <v>2019</v>
      </c>
      <c r="E22" t="s">
        <v>38</v>
      </c>
      <c r="F22" s="10">
        <v>0.01</v>
      </c>
    </row>
    <row r="23" spans="1:6" x14ac:dyDescent="0.2">
      <c r="B23" t="s">
        <v>14</v>
      </c>
      <c r="C23" t="s">
        <v>17</v>
      </c>
      <c r="D23" s="9">
        <f t="shared" ref="D23:D25" si="0">D22+1</f>
        <v>2020</v>
      </c>
      <c r="E23" t="s">
        <v>39</v>
      </c>
      <c r="F23" s="10">
        <v>0.02</v>
      </c>
    </row>
    <row r="24" spans="1:6" x14ac:dyDescent="0.2">
      <c r="B24" t="s">
        <v>15</v>
      </c>
      <c r="C24" t="s">
        <v>18</v>
      </c>
      <c r="D24" s="9">
        <f t="shared" si="0"/>
        <v>2021</v>
      </c>
      <c r="E24" t="s">
        <v>40</v>
      </c>
      <c r="F24" s="10">
        <v>0.03</v>
      </c>
    </row>
    <row r="25" spans="1:6" x14ac:dyDescent="0.2">
      <c r="C25" t="s">
        <v>208</v>
      </c>
      <c r="D25" s="9">
        <f t="shared" si="0"/>
        <v>2022</v>
      </c>
      <c r="E25" t="s">
        <v>41</v>
      </c>
      <c r="F25" s="10">
        <v>0.04</v>
      </c>
    </row>
    <row r="26" spans="1:6" x14ac:dyDescent="0.2">
      <c r="C26" t="s">
        <v>209</v>
      </c>
      <c r="E26" t="s">
        <v>42</v>
      </c>
      <c r="F26" s="10">
        <v>0.05</v>
      </c>
    </row>
    <row r="27" spans="1:6" x14ac:dyDescent="0.2">
      <c r="C27" t="s">
        <v>210</v>
      </c>
      <c r="E27" t="s">
        <v>43</v>
      </c>
      <c r="F27" s="10">
        <v>0.06</v>
      </c>
    </row>
    <row r="28" spans="1:6" x14ac:dyDescent="0.2">
      <c r="C28" t="s">
        <v>189</v>
      </c>
      <c r="E28" t="s">
        <v>44</v>
      </c>
    </row>
    <row r="29" spans="1:6" x14ac:dyDescent="0.2">
      <c r="E29" t="s">
        <v>45</v>
      </c>
    </row>
    <row r="30" spans="1:6" x14ac:dyDescent="0.2">
      <c r="E30" t="s">
        <v>46</v>
      </c>
    </row>
    <row r="31" spans="1:6" x14ac:dyDescent="0.2">
      <c r="E31" t="s">
        <v>47</v>
      </c>
    </row>
    <row r="32" spans="1:6" x14ac:dyDescent="0.2">
      <c r="E32" t="s">
        <v>48</v>
      </c>
    </row>
  </sheetData>
  <sheetProtection algorithmName="SHA-512" hashValue="rB2RhsgCukNTeKS4coTpEGKwYcYmGTOjpOMSzaK+uiMpNqtpu/KNlXUm6+1w1Zhh1z8m+WNBppfPQ9ZYQ+gtzg==" saltValue="Ehua3MJfWiUr3GqxQfO5DQ=="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BZ764"/>
  <sheetViews>
    <sheetView showGridLines="0" showRowColHeaders="0" tabSelected="1" zoomScaleNormal="100" zoomScaleSheetLayoutView="100" workbookViewId="0">
      <pane xSplit="26" ySplit="103" topLeftCell="AA104" activePane="bottomRight" state="frozen"/>
      <selection activeCell="A101" sqref="A101"/>
      <selection pane="topRight" activeCell="AA101" sqref="AA101"/>
      <selection pane="bottomLeft" activeCell="A104" sqref="A104"/>
      <selection pane="bottomRight" activeCell="AE105" sqref="AE105:AU105"/>
    </sheetView>
  </sheetViews>
  <sheetFormatPr defaultColWidth="9.140625" defaultRowHeight="12" x14ac:dyDescent="0.2"/>
  <cols>
    <col min="1" max="3" width="3" style="14" hidden="1" customWidth="1"/>
    <col min="4" max="4" width="4.7109375" style="14" hidden="1" customWidth="1"/>
    <col min="5" max="22" width="3" style="14" hidden="1" customWidth="1"/>
    <col min="23" max="23" width="6" style="14" hidden="1" customWidth="1"/>
    <col min="24" max="25" width="3" style="14" hidden="1" customWidth="1"/>
    <col min="26" max="26" width="2.7109375" style="14" hidden="1" customWidth="1"/>
    <col min="27" max="27" width="5.140625" style="14" customWidth="1"/>
    <col min="28" max="28" width="2.28515625" style="14" customWidth="1"/>
    <col min="29" max="29" width="6.28515625" style="14" customWidth="1"/>
    <col min="30" max="30" width="1" style="14" customWidth="1"/>
    <col min="31" max="74" width="2.28515625" style="14" customWidth="1"/>
    <col min="75" max="75" width="1.7109375" style="14" customWidth="1"/>
    <col min="76" max="78" width="9.140625" style="14" customWidth="1"/>
    <col min="79" max="16384" width="9.140625" style="14"/>
  </cols>
  <sheetData>
    <row r="1" hidden="1" x14ac:dyDescent="0.2"/>
    <row r="2" hidden="1" x14ac:dyDescent="0.2"/>
    <row r="3" hidden="1" x14ac:dyDescent="0.2"/>
    <row r="4" hidden="1" x14ac:dyDescent="0.2"/>
    <row r="5" hidden="1" x14ac:dyDescent="0.2"/>
    <row r="6" hidden="1" x14ac:dyDescent="0.2"/>
    <row r="7" hidden="1" x14ac:dyDescent="0.2"/>
    <row r="8" hidden="1" x14ac:dyDescent="0.2"/>
    <row r="9" hidden="1" x14ac:dyDescent="0.2"/>
    <row r="10" hidden="1" x14ac:dyDescent="0.2"/>
    <row r="11" hidden="1" x14ac:dyDescent="0.2"/>
    <row r="12" hidden="1" x14ac:dyDescent="0.2"/>
    <row r="13" hidden="1" x14ac:dyDescent="0.2"/>
    <row r="14" hidden="1" x14ac:dyDescent="0.2"/>
    <row r="15" hidden="1" x14ac:dyDescent="0.2"/>
    <row r="16"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spans="27:78" hidden="1" x14ac:dyDescent="0.2"/>
    <row r="98" spans="27:78" hidden="1" x14ac:dyDescent="0.2"/>
    <row r="99" spans="27:78" hidden="1" x14ac:dyDescent="0.2"/>
    <row r="100" spans="27:78" hidden="1" x14ac:dyDescent="0.2"/>
    <row r="101" spans="27:78" ht="5.25" customHeight="1" x14ac:dyDescent="0.2">
      <c r="AJ101" s="15"/>
      <c r="AK101" s="15"/>
      <c r="AL101" s="15"/>
      <c r="AM101" s="15"/>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X101" s="16"/>
      <c r="BY101" s="16"/>
      <c r="BZ101" s="16"/>
    </row>
    <row r="102" spans="27:78" ht="6" customHeight="1" x14ac:dyDescent="0.2">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130"/>
      <c r="BR102" s="130"/>
      <c r="BS102" s="130"/>
      <c r="BX102" s="16"/>
      <c r="BY102" s="16"/>
      <c r="BZ102" s="16"/>
    </row>
    <row r="103" spans="27:78" ht="46.5" customHeight="1" thickBot="1" x14ac:dyDescent="0.25">
      <c r="AE103" s="17" t="str">
        <f>CONCATENATE("Besteladvies ",Instellingen!B1)</f>
        <v xml:space="preserve">Besteladvies </v>
      </c>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X103" s="16"/>
      <c r="BY103" s="16"/>
      <c r="BZ103" s="16"/>
    </row>
    <row r="104" spans="27:78" x14ac:dyDescent="0.2">
      <c r="BX104" s="16"/>
      <c r="BY104" s="16"/>
      <c r="BZ104" s="16"/>
    </row>
    <row r="105" spans="27:78" ht="15.75" x14ac:dyDescent="0.25">
      <c r="AB105" s="19"/>
      <c r="AC105" s="20" t="s">
        <v>0</v>
      </c>
      <c r="AE105" s="167"/>
      <c r="AF105" s="167"/>
      <c r="AG105" s="167"/>
      <c r="AH105" s="167"/>
      <c r="AI105" s="167"/>
      <c r="AJ105" s="167"/>
      <c r="AK105" s="167"/>
      <c r="AL105" s="167"/>
      <c r="AM105" s="167"/>
      <c r="AN105" s="167"/>
      <c r="AO105" s="167"/>
      <c r="AP105" s="167"/>
      <c r="AQ105" s="167"/>
      <c r="AR105" s="167"/>
      <c r="AS105" s="167"/>
      <c r="AT105" s="167"/>
      <c r="AU105" s="167"/>
      <c r="AV105" s="21"/>
      <c r="BC105" s="20" t="s">
        <v>4</v>
      </c>
      <c r="BD105" s="167"/>
      <c r="BE105" s="167"/>
      <c r="BF105" s="167"/>
      <c r="BG105" s="167"/>
      <c r="BH105" s="167"/>
      <c r="BI105" s="167"/>
      <c r="BJ105" s="167"/>
      <c r="BK105" s="167"/>
      <c r="BL105" s="167"/>
      <c r="BM105" s="167"/>
      <c r="BN105" s="167"/>
      <c r="BO105" s="167"/>
      <c r="BP105" s="167"/>
      <c r="BQ105" s="167"/>
      <c r="BR105" s="167"/>
      <c r="BS105" s="167"/>
      <c r="BX105" s="16"/>
      <c r="BY105" s="16"/>
      <c r="BZ105" s="16"/>
    </row>
    <row r="106" spans="27:78" ht="15.75" x14ac:dyDescent="0.25">
      <c r="AB106" s="19"/>
      <c r="AC106" s="20" t="s">
        <v>1</v>
      </c>
      <c r="AE106" s="167"/>
      <c r="AF106" s="167"/>
      <c r="AG106" s="167"/>
      <c r="AH106" s="167"/>
      <c r="AI106" s="167"/>
      <c r="AJ106" s="167"/>
      <c r="AK106" s="167"/>
      <c r="AL106" s="167"/>
      <c r="AM106" s="167"/>
      <c r="AN106" s="167"/>
      <c r="AO106" s="167"/>
      <c r="AP106" s="167"/>
      <c r="AQ106" s="167"/>
      <c r="AR106" s="167"/>
      <c r="AS106" s="167"/>
      <c r="AT106" s="167"/>
      <c r="AU106" s="167"/>
      <c r="AV106" s="21"/>
      <c r="BC106" s="20" t="s">
        <v>5</v>
      </c>
      <c r="BD106" s="167"/>
      <c r="BE106" s="167"/>
      <c r="BF106" s="167"/>
      <c r="BG106" s="167"/>
      <c r="BH106" s="167"/>
      <c r="BI106" s="167"/>
      <c r="BJ106" s="167"/>
      <c r="BK106" s="167"/>
      <c r="BL106" s="167"/>
      <c r="BM106" s="167"/>
      <c r="BN106" s="167"/>
      <c r="BO106" s="167"/>
      <c r="BP106" s="167"/>
      <c r="BQ106" s="167"/>
      <c r="BR106" s="167"/>
      <c r="BS106" s="167"/>
      <c r="BX106" s="16"/>
      <c r="BY106" s="16"/>
      <c r="BZ106" s="16"/>
    </row>
    <row r="107" spans="27:78" ht="15.75" x14ac:dyDescent="0.25">
      <c r="AB107" s="19"/>
      <c r="AC107" s="20" t="s">
        <v>2</v>
      </c>
      <c r="AE107" s="169"/>
      <c r="AF107" s="169"/>
      <c r="AG107" s="169"/>
      <c r="AH107" s="169"/>
      <c r="AI107" s="169"/>
      <c r="AJ107" s="22"/>
      <c r="AK107" s="22"/>
      <c r="AL107" s="20" t="s">
        <v>3</v>
      </c>
      <c r="AM107" s="168"/>
      <c r="AN107" s="168"/>
      <c r="AO107" s="168"/>
      <c r="AP107" s="168"/>
      <c r="AQ107" s="168"/>
      <c r="AR107" s="168"/>
      <c r="AS107" s="168"/>
      <c r="AT107" s="168"/>
      <c r="AU107" s="168"/>
      <c r="AV107" s="23"/>
      <c r="BC107" s="20" t="s">
        <v>6</v>
      </c>
      <c r="BD107" s="167"/>
      <c r="BE107" s="167"/>
      <c r="BF107" s="167"/>
      <c r="BG107" s="167"/>
      <c r="BX107" s="16"/>
      <c r="BY107" s="16"/>
      <c r="BZ107" s="16"/>
    </row>
    <row r="108" spans="27:78" ht="15.75" x14ac:dyDescent="0.25">
      <c r="AB108" s="19"/>
      <c r="AC108" s="20" t="s">
        <v>8</v>
      </c>
      <c r="AE108" s="167"/>
      <c r="AF108" s="167"/>
      <c r="AG108" s="167"/>
      <c r="AH108" s="167"/>
      <c r="AI108" s="167"/>
      <c r="AJ108" s="167"/>
      <c r="AK108" s="167"/>
      <c r="AL108" s="167"/>
      <c r="AM108" s="22"/>
      <c r="AN108" s="22"/>
      <c r="AO108" s="22"/>
      <c r="AP108" s="22"/>
      <c r="AQ108" s="22"/>
      <c r="AR108" s="22"/>
      <c r="AS108" s="22"/>
      <c r="AT108" s="22"/>
      <c r="BC108" s="20" t="s">
        <v>7</v>
      </c>
      <c r="BD108" s="173"/>
      <c r="BE108" s="167"/>
      <c r="BF108" s="167"/>
      <c r="BG108" s="167"/>
      <c r="BH108" s="167"/>
      <c r="BI108" s="167"/>
      <c r="BJ108" s="167"/>
      <c r="BK108" s="167"/>
      <c r="BL108" s="167"/>
      <c r="BM108" s="167"/>
      <c r="BN108" s="167"/>
      <c r="BO108" s="167"/>
      <c r="BP108" s="167"/>
      <c r="BQ108" s="167"/>
      <c r="BR108" s="167"/>
      <c r="BS108" s="167"/>
      <c r="BX108" s="16"/>
      <c r="BY108" s="16"/>
      <c r="BZ108" s="16"/>
    </row>
    <row r="109" spans="27:78" x14ac:dyDescent="0.2">
      <c r="BX109" s="16"/>
      <c r="BY109" s="16"/>
      <c r="BZ109" s="16"/>
    </row>
    <row r="110" spans="27:78" ht="15.75" x14ac:dyDescent="0.25">
      <c r="AA110" s="130"/>
      <c r="AB110" s="130"/>
      <c r="AC110" s="130"/>
      <c r="AE110" s="26" t="s">
        <v>80</v>
      </c>
      <c r="BC110" s="20" t="s">
        <v>9</v>
      </c>
      <c r="BD110" s="167"/>
      <c r="BE110" s="167"/>
      <c r="BF110" s="167"/>
      <c r="BG110" s="167"/>
      <c r="BH110" s="167"/>
      <c r="BI110" s="167"/>
      <c r="BJ110" s="167"/>
      <c r="BK110" s="167"/>
      <c r="BL110" s="167"/>
      <c r="BM110" s="167"/>
      <c r="BN110" s="167"/>
      <c r="BO110" s="167"/>
      <c r="BP110" s="167"/>
      <c r="BQ110" s="167"/>
      <c r="BR110" s="167"/>
      <c r="BS110" s="167"/>
      <c r="BX110" s="16"/>
      <c r="BY110" s="16"/>
      <c r="BZ110" s="16"/>
    </row>
    <row r="111" spans="27:78" ht="12.75" x14ac:dyDescent="0.2">
      <c r="AA111" s="130"/>
      <c r="AB111" s="130"/>
      <c r="AC111" s="130"/>
      <c r="AE111" s="26" t="s">
        <v>79</v>
      </c>
      <c r="BX111" s="16"/>
      <c r="BY111" s="16"/>
      <c r="BZ111" s="16"/>
    </row>
    <row r="112" spans="27:78" ht="24" customHeight="1" x14ac:dyDescent="0.2">
      <c r="AA112" s="130"/>
      <c r="AB112" s="130"/>
      <c r="AC112" s="130"/>
      <c r="BX112" s="16"/>
      <c r="BY112" s="16"/>
      <c r="BZ112" s="16"/>
    </row>
    <row r="113" spans="13:78" ht="15.75" thickBot="1" x14ac:dyDescent="0.25">
      <c r="N113" s="14">
        <v>0</v>
      </c>
      <c r="O113" s="14">
        <v>1</v>
      </c>
      <c r="P113" s="14">
        <v>2</v>
      </c>
      <c r="Q113" s="14">
        <v>3</v>
      </c>
      <c r="R113" s="14">
        <v>4</v>
      </c>
      <c r="S113" s="14">
        <v>5</v>
      </c>
      <c r="T113" s="14">
        <v>6</v>
      </c>
      <c r="U113" s="14">
        <v>7</v>
      </c>
      <c r="V113" s="14">
        <v>8</v>
      </c>
      <c r="W113" s="14" t="s">
        <v>49</v>
      </c>
      <c r="X113" s="14">
        <f>IF(OR(AN115="",AM116="",AN117=""),0,1)</f>
        <v>0</v>
      </c>
      <c r="AE113" s="24"/>
      <c r="AF113" s="25"/>
      <c r="AG113" s="25"/>
      <c r="AH113" s="25"/>
      <c r="AI113" s="25"/>
      <c r="AJ113" s="25"/>
      <c r="AK113" s="25"/>
      <c r="AL113" s="25"/>
      <c r="AM113" s="25"/>
      <c r="AN113" s="143" t="s">
        <v>75</v>
      </c>
      <c r="AO113" s="143"/>
      <c r="AP113" s="143"/>
      <c r="AQ113" s="143"/>
      <c r="AR113" s="143" t="s">
        <v>76</v>
      </c>
      <c r="AS113" s="143"/>
      <c r="AT113" s="143"/>
      <c r="AU113" s="143"/>
      <c r="AV113" s="143" t="s">
        <v>77</v>
      </c>
      <c r="AW113" s="143"/>
      <c r="AX113" s="143"/>
      <c r="AY113" s="143"/>
      <c r="AZ113" s="143" t="s">
        <v>21</v>
      </c>
      <c r="BA113" s="143"/>
      <c r="BB113" s="143"/>
      <c r="BC113" s="143"/>
      <c r="BD113" s="143" t="s">
        <v>22</v>
      </c>
      <c r="BE113" s="143"/>
      <c r="BF113" s="143"/>
      <c r="BG113" s="143"/>
      <c r="BH113" s="143" t="s">
        <v>23</v>
      </c>
      <c r="BI113" s="143"/>
      <c r="BJ113" s="143"/>
      <c r="BK113" s="143"/>
      <c r="BL113" s="143" t="s">
        <v>24</v>
      </c>
      <c r="BM113" s="143"/>
      <c r="BN113" s="143"/>
      <c r="BO113" s="143"/>
      <c r="BP113" s="143" t="s">
        <v>25</v>
      </c>
      <c r="BQ113" s="143"/>
      <c r="BR113" s="143"/>
      <c r="BS113" s="143"/>
      <c r="BX113" s="16"/>
      <c r="BY113" s="16"/>
      <c r="BZ113" s="16"/>
    </row>
    <row r="114" spans="13:78" ht="12" hidden="1" customHeight="1" x14ac:dyDescent="0.2">
      <c r="BX114" s="16"/>
      <c r="BY114" s="16"/>
      <c r="BZ114" s="16"/>
    </row>
    <row r="115" spans="13:78" ht="18.75" hidden="1" customHeight="1" x14ac:dyDescent="0.2">
      <c r="AE115" s="26"/>
      <c r="AF115" s="26"/>
      <c r="AG115" s="26"/>
      <c r="AH115" s="26"/>
      <c r="AI115" s="26"/>
      <c r="AJ115" s="26"/>
      <c r="AK115" s="15"/>
      <c r="AL115" s="15"/>
      <c r="AM115" s="15"/>
      <c r="AN115" s="15"/>
      <c r="AO115" s="15"/>
      <c r="AP115" s="15"/>
      <c r="AQ115" s="15"/>
      <c r="AR115" s="130"/>
      <c r="AS115" s="130"/>
      <c r="AT115" s="130"/>
      <c r="AU115" s="130"/>
      <c r="BX115" s="16"/>
      <c r="BY115" s="16"/>
      <c r="BZ115" s="16"/>
    </row>
    <row r="116" spans="13:78" ht="15.75" x14ac:dyDescent="0.2">
      <c r="O116" s="14" t="str">
        <f>IF(AND(AN116&gt;1,AV121="Ja")=TRUE,1,AN116)</f>
        <v>n.v.t.</v>
      </c>
      <c r="P116" s="14" t="str">
        <f>IF(AND(AR116&gt;1,AV121="Ja")=TRUE,1,AR116)</f>
        <v>n.v.t.</v>
      </c>
      <c r="Q116" s="14" t="str">
        <f>IF(AND(AV116&gt;1,AV121="Ja")=TRUE,1,AV116)</f>
        <v>n.v.t.</v>
      </c>
      <c r="R116" s="14">
        <f>IF(AND(AZ116&gt;1,AV121="Ja")=TRUE,1,AZ116)</f>
        <v>1</v>
      </c>
      <c r="S116" s="14">
        <f>IF(AND(BD116&gt;1,AV121="Ja")=TRUE,1,BD116)</f>
        <v>1</v>
      </c>
      <c r="T116" s="14">
        <f>IF(AND(BH116&gt;1,AV121="Ja")=TRUE,1,BH116)</f>
        <v>1</v>
      </c>
      <c r="U116" s="14">
        <f>IF(AND(BL116&gt;1,AV121="Ja")=TRUE,1,BL116)</f>
        <v>1</v>
      </c>
      <c r="V116" s="14">
        <f>IF(AND(BP116&gt;1,AV121="Ja")=TRUE,1,BP116)</f>
        <v>1</v>
      </c>
      <c r="AE116" s="27" t="s">
        <v>20</v>
      </c>
      <c r="AF116" s="27"/>
      <c r="AG116" s="27"/>
      <c r="AH116" s="27"/>
      <c r="AI116" s="27"/>
      <c r="AJ116" s="27"/>
      <c r="AK116" s="27"/>
      <c r="AL116" s="27"/>
      <c r="AM116" s="27"/>
      <c r="AN116" s="152" t="s">
        <v>78</v>
      </c>
      <c r="AO116" s="152"/>
      <c r="AP116" s="152"/>
      <c r="AQ116" s="152"/>
      <c r="AR116" s="152" t="s">
        <v>78</v>
      </c>
      <c r="AS116" s="152"/>
      <c r="AT116" s="152"/>
      <c r="AU116" s="152"/>
      <c r="AV116" s="152" t="s">
        <v>78</v>
      </c>
      <c r="AW116" s="152"/>
      <c r="AX116" s="152"/>
      <c r="AY116" s="152"/>
      <c r="AZ116" s="156">
        <v>1</v>
      </c>
      <c r="BA116" s="156"/>
      <c r="BB116" s="156"/>
      <c r="BC116" s="156"/>
      <c r="BD116" s="156">
        <v>1</v>
      </c>
      <c r="BE116" s="156"/>
      <c r="BF116" s="156"/>
      <c r="BG116" s="156"/>
      <c r="BH116" s="156">
        <v>1</v>
      </c>
      <c r="BI116" s="156"/>
      <c r="BJ116" s="156"/>
      <c r="BK116" s="156"/>
      <c r="BL116" s="156">
        <v>1</v>
      </c>
      <c r="BM116" s="156"/>
      <c r="BN116" s="156"/>
      <c r="BO116" s="156"/>
      <c r="BP116" s="156">
        <v>1</v>
      </c>
      <c r="BQ116" s="156"/>
      <c r="BR116" s="156"/>
      <c r="BS116" s="156"/>
      <c r="BX116" s="16"/>
      <c r="BY116" s="16"/>
      <c r="BZ116" s="16"/>
    </row>
    <row r="117" spans="13:78" ht="16.5" thickBot="1" x14ac:dyDescent="0.25">
      <c r="O117" s="14" t="str">
        <f>AN117</f>
        <v>n.v.t.</v>
      </c>
      <c r="P117" s="14" t="str">
        <f>AR117</f>
        <v>n.v.t.</v>
      </c>
      <c r="Q117" s="14" t="str">
        <f>AV117</f>
        <v>n.v.t.</v>
      </c>
      <c r="R117" s="14">
        <f>AZ117</f>
        <v>25</v>
      </c>
      <c r="S117" s="14">
        <f>BD117</f>
        <v>25</v>
      </c>
      <c r="T117" s="14">
        <f>BH117</f>
        <v>25</v>
      </c>
      <c r="U117" s="14">
        <f>BL117</f>
        <v>25</v>
      </c>
      <c r="V117" s="14">
        <f>BP117</f>
        <v>25</v>
      </c>
      <c r="AE117" s="27" t="s">
        <v>19</v>
      </c>
      <c r="AF117" s="27"/>
      <c r="AG117" s="27"/>
      <c r="AH117" s="27"/>
      <c r="AI117" s="27"/>
      <c r="AJ117" s="27"/>
      <c r="AK117" s="27"/>
      <c r="AL117" s="27"/>
      <c r="AM117" s="27"/>
      <c r="AN117" s="153" t="s">
        <v>78</v>
      </c>
      <c r="AO117" s="153"/>
      <c r="AP117" s="153"/>
      <c r="AQ117" s="153"/>
      <c r="AR117" s="153" t="s">
        <v>78</v>
      </c>
      <c r="AS117" s="153"/>
      <c r="AT117" s="153"/>
      <c r="AU117" s="153"/>
      <c r="AV117" s="153" t="s">
        <v>78</v>
      </c>
      <c r="AW117" s="153"/>
      <c r="AX117" s="153"/>
      <c r="AY117" s="153"/>
      <c r="AZ117" s="155">
        <v>25</v>
      </c>
      <c r="BA117" s="155"/>
      <c r="BB117" s="155"/>
      <c r="BC117" s="155"/>
      <c r="BD117" s="155">
        <v>25</v>
      </c>
      <c r="BE117" s="155"/>
      <c r="BF117" s="155"/>
      <c r="BG117" s="155"/>
      <c r="BH117" s="155">
        <v>25</v>
      </c>
      <c r="BI117" s="155"/>
      <c r="BJ117" s="155"/>
      <c r="BK117" s="155"/>
      <c r="BL117" s="155">
        <v>25</v>
      </c>
      <c r="BM117" s="155"/>
      <c r="BN117" s="155"/>
      <c r="BO117" s="155"/>
      <c r="BP117" s="155">
        <v>25</v>
      </c>
      <c r="BQ117" s="155"/>
      <c r="BR117" s="155"/>
      <c r="BS117" s="155"/>
      <c r="BX117" s="16"/>
      <c r="BY117" s="16"/>
      <c r="BZ117" s="16"/>
    </row>
    <row r="118" spans="13:78" ht="16.5" thickBot="1" x14ac:dyDescent="0.25">
      <c r="W118" s="14">
        <f>AR118</f>
        <v>350</v>
      </c>
      <c r="AE118" s="171" t="s">
        <v>26</v>
      </c>
      <c r="AF118" s="171"/>
      <c r="AG118" s="171"/>
      <c r="AH118" s="171"/>
      <c r="AI118" s="171"/>
      <c r="AJ118" s="171"/>
      <c r="AK118" s="171"/>
      <c r="AL118" s="171"/>
      <c r="AM118" s="171"/>
      <c r="AN118" s="171"/>
      <c r="AO118" s="171"/>
      <c r="AP118" s="171"/>
      <c r="AQ118" s="171"/>
      <c r="AR118" s="170">
        <v>350</v>
      </c>
      <c r="AS118" s="170"/>
      <c r="AT118" s="170"/>
      <c r="AU118" s="170"/>
      <c r="AV118" s="28" t="s">
        <v>53</v>
      </c>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X118" s="16"/>
      <c r="BY118" s="16"/>
      <c r="BZ118" s="16"/>
    </row>
    <row r="119" spans="13:78" x14ac:dyDescent="0.2">
      <c r="M119" s="14" t="s">
        <v>92</v>
      </c>
      <c r="N119" s="14">
        <v>1</v>
      </c>
      <c r="O119" s="14">
        <f>IF(SUM(O116:O117)&gt;0,1,0)</f>
        <v>0</v>
      </c>
      <c r="P119" s="14">
        <f t="shared" ref="P119:V119" si="0">IF(SUM(P116:P117)&gt;0,1,0)</f>
        <v>0</v>
      </c>
      <c r="Q119" s="14">
        <f t="shared" si="0"/>
        <v>0</v>
      </c>
      <c r="R119" s="14">
        <f t="shared" si="0"/>
        <v>1</v>
      </c>
      <c r="S119" s="14">
        <f t="shared" si="0"/>
        <v>1</v>
      </c>
      <c r="T119" s="14">
        <f t="shared" si="0"/>
        <v>1</v>
      </c>
      <c r="U119" s="14">
        <f t="shared" si="0"/>
        <v>1</v>
      </c>
      <c r="V119" s="14">
        <f t="shared" si="0"/>
        <v>1</v>
      </c>
      <c r="AA119" s="130"/>
      <c r="AB119" s="130"/>
      <c r="AC119" s="130"/>
      <c r="BX119" s="16"/>
      <c r="BY119" s="16"/>
      <c r="BZ119" s="16"/>
    </row>
    <row r="120" spans="13:78" ht="12" customHeight="1" x14ac:dyDescent="0.2">
      <c r="AA120" s="130"/>
      <c r="AB120" s="130"/>
      <c r="AC120" s="130"/>
      <c r="AE120" s="26" t="s">
        <v>160</v>
      </c>
      <c r="AF120" s="29"/>
      <c r="AG120" s="29"/>
      <c r="AH120" s="29"/>
      <c r="AI120" s="29"/>
      <c r="AJ120" s="29"/>
      <c r="AV120" s="163"/>
      <c r="AW120" s="163"/>
      <c r="AX120" s="163"/>
      <c r="AY120" s="163"/>
      <c r="AZ120" s="163"/>
      <c r="BA120" s="163"/>
      <c r="BB120" s="163"/>
      <c r="BC120" s="163"/>
      <c r="BX120" s="16"/>
      <c r="BY120" s="16"/>
      <c r="BZ120" s="16"/>
    </row>
    <row r="121" spans="13:78" ht="12.75" customHeight="1" x14ac:dyDescent="0.2">
      <c r="AA121" s="130"/>
      <c r="AB121" s="130"/>
      <c r="AC121" s="130"/>
      <c r="AE121" s="26"/>
      <c r="AF121" s="29"/>
      <c r="AG121" s="29"/>
      <c r="AH121" s="29"/>
      <c r="AI121" s="29"/>
      <c r="AJ121" s="29"/>
      <c r="BX121" s="16"/>
      <c r="BY121" s="16"/>
      <c r="BZ121" s="16"/>
    </row>
    <row r="122" spans="13:78" ht="12.75" customHeight="1" x14ac:dyDescent="0.2">
      <c r="AA122" s="15"/>
      <c r="AB122" s="15"/>
      <c r="AC122" s="15"/>
      <c r="AE122" s="29"/>
      <c r="AF122" s="29"/>
      <c r="AG122" s="29"/>
      <c r="AH122" s="29"/>
      <c r="AI122" s="29"/>
      <c r="AJ122" s="29"/>
      <c r="BX122" s="16"/>
      <c r="BY122" s="16"/>
      <c r="BZ122" s="16"/>
    </row>
    <row r="123" spans="13:78" ht="12.75" customHeight="1" x14ac:dyDescent="0.2">
      <c r="AA123" s="130"/>
      <c r="AB123" s="130"/>
      <c r="AC123" s="130"/>
      <c r="AE123" s="26" t="s">
        <v>161</v>
      </c>
      <c r="AF123" s="29"/>
      <c r="AG123" s="29"/>
      <c r="AH123" s="29"/>
      <c r="AI123" s="29"/>
      <c r="AJ123" s="29"/>
      <c r="AV123" s="86"/>
      <c r="AW123" s="86"/>
      <c r="AX123" s="86"/>
      <c r="AY123" s="86"/>
      <c r="AZ123" s="86"/>
      <c r="BA123" s="86"/>
      <c r="BB123" s="86"/>
      <c r="BC123" s="86"/>
      <c r="BD123" s="86"/>
      <c r="BE123" s="86"/>
      <c r="BF123" s="86"/>
      <c r="BG123" s="86"/>
      <c r="BH123" s="86"/>
      <c r="BI123" s="86"/>
      <c r="BJ123" s="86"/>
      <c r="BK123" s="86"/>
      <c r="BL123" s="86"/>
      <c r="BM123" s="86"/>
      <c r="BN123" s="86"/>
      <c r="BO123" s="86"/>
      <c r="BP123" s="86"/>
      <c r="BQ123" s="86"/>
      <c r="BR123" s="86"/>
      <c r="BS123" s="30"/>
      <c r="BX123" s="16"/>
      <c r="BY123" s="16"/>
      <c r="BZ123" s="16"/>
    </row>
    <row r="124" spans="13:78" ht="12.75" customHeight="1" x14ac:dyDescent="0.2">
      <c r="AA124" s="130"/>
      <c r="AB124" s="130"/>
      <c r="AC124" s="130"/>
      <c r="AV124" s="163"/>
      <c r="AW124" s="163"/>
      <c r="AX124" s="163"/>
      <c r="AY124" s="163"/>
      <c r="AZ124" s="163"/>
      <c r="BA124" s="163"/>
      <c r="BB124" s="163"/>
      <c r="BC124" s="163"/>
      <c r="BH124" s="30"/>
      <c r="BI124" s="30"/>
      <c r="BJ124" s="30"/>
      <c r="BK124" s="30"/>
      <c r="BL124" s="30"/>
      <c r="BM124" s="30"/>
      <c r="BN124" s="30"/>
      <c r="BO124" s="30"/>
      <c r="BP124" s="30"/>
      <c r="BQ124" s="30"/>
      <c r="BR124" s="30"/>
      <c r="BS124" s="30"/>
      <c r="BX124" s="16"/>
      <c r="BY124" s="16"/>
      <c r="BZ124" s="16"/>
    </row>
    <row r="125" spans="13:78" x14ac:dyDescent="0.2">
      <c r="AA125" s="130"/>
      <c r="AB125" s="130"/>
      <c r="AC125" s="130"/>
      <c r="BH125" s="30"/>
      <c r="BI125" s="30"/>
      <c r="BJ125" s="30"/>
      <c r="BK125" s="30"/>
      <c r="BL125" s="30"/>
      <c r="BM125" s="30"/>
      <c r="BN125" s="30"/>
      <c r="BO125" s="30"/>
      <c r="BP125" s="30"/>
      <c r="BQ125" s="30"/>
      <c r="BR125" s="30"/>
      <c r="BS125" s="30"/>
      <c r="BX125" s="16"/>
      <c r="BY125" s="16"/>
      <c r="BZ125" s="16"/>
    </row>
    <row r="126" spans="13:78" ht="12.75" x14ac:dyDescent="0.2">
      <c r="AA126" s="130"/>
      <c r="AB126" s="130"/>
      <c r="AC126" s="130"/>
      <c r="AX126" s="53"/>
      <c r="AY126" s="26"/>
      <c r="AZ126" s="26"/>
      <c r="BA126" s="85"/>
      <c r="BB126" s="87"/>
      <c r="BC126" s="87"/>
      <c r="BD126" s="26"/>
      <c r="BX126" s="16"/>
      <c r="BY126" s="16"/>
      <c r="BZ126" s="16"/>
    </row>
    <row r="127" spans="13:78" hidden="1" x14ac:dyDescent="0.2">
      <c r="AA127" s="15"/>
      <c r="AB127" s="15"/>
      <c r="AC127" s="15"/>
      <c r="BX127" s="16"/>
      <c r="BY127" s="16"/>
      <c r="BZ127" s="16"/>
    </row>
    <row r="128" spans="13:78" hidden="1" x14ac:dyDescent="0.2">
      <c r="BX128" s="16"/>
      <c r="BY128" s="16"/>
      <c r="BZ128" s="16"/>
    </row>
    <row r="129" spans="23:78" hidden="1" x14ac:dyDescent="0.2">
      <c r="BX129" s="16"/>
      <c r="BY129" s="16"/>
      <c r="BZ129" s="16"/>
    </row>
    <row r="130" spans="23:78" hidden="1" x14ac:dyDescent="0.2">
      <c r="BX130" s="16"/>
      <c r="BY130" s="16"/>
      <c r="BZ130" s="16"/>
    </row>
    <row r="131" spans="23:78" hidden="1" x14ac:dyDescent="0.2">
      <c r="BX131" s="16"/>
      <c r="BY131" s="16"/>
      <c r="BZ131" s="16"/>
    </row>
    <row r="132" spans="23:78" hidden="1" x14ac:dyDescent="0.2">
      <c r="BX132" s="16"/>
      <c r="BY132" s="16"/>
      <c r="BZ132" s="16"/>
    </row>
    <row r="133" spans="23:78" hidden="1" x14ac:dyDescent="0.2">
      <c r="BX133" s="16"/>
      <c r="BY133" s="16"/>
      <c r="BZ133" s="16"/>
    </row>
    <row r="134" spans="23:78" hidden="1" x14ac:dyDescent="0.2">
      <c r="BX134" s="16"/>
      <c r="BY134" s="16"/>
      <c r="BZ134" s="16"/>
    </row>
    <row r="135" spans="23:78" hidden="1" x14ac:dyDescent="0.2">
      <c r="BX135" s="16"/>
      <c r="BY135" s="16"/>
      <c r="BZ135" s="16"/>
    </row>
    <row r="136" spans="23:78" hidden="1" x14ac:dyDescent="0.2">
      <c r="BX136" s="16"/>
      <c r="BY136" s="16"/>
      <c r="BZ136" s="16"/>
    </row>
    <row r="137" spans="23:78" hidden="1" x14ac:dyDescent="0.2">
      <c r="BX137" s="16"/>
      <c r="BY137" s="16"/>
      <c r="BZ137" s="16"/>
    </row>
    <row r="138" spans="23:78" hidden="1" x14ac:dyDescent="0.2">
      <c r="BX138" s="16"/>
      <c r="BY138" s="16"/>
      <c r="BZ138" s="16"/>
    </row>
    <row r="139" spans="23:78" hidden="1" x14ac:dyDescent="0.2">
      <c r="BX139" s="16"/>
      <c r="BY139" s="16"/>
      <c r="BZ139" s="16"/>
    </row>
    <row r="140" spans="23:78" hidden="1" x14ac:dyDescent="0.2">
      <c r="BX140" s="16"/>
      <c r="BY140" s="16"/>
      <c r="BZ140" s="16"/>
    </row>
    <row r="141" spans="23:78" ht="15.75" thickBot="1" x14ac:dyDescent="0.25">
      <c r="W141" s="14" t="s">
        <v>49</v>
      </c>
      <c r="X141" s="14">
        <f>IF(OR(AV143="",AV144="",AV145=""),0,1)</f>
        <v>0</v>
      </c>
      <c r="AE141" s="24" t="s">
        <v>35</v>
      </c>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X141" s="16"/>
      <c r="BY141" s="16"/>
      <c r="BZ141" s="16"/>
    </row>
    <row r="142" spans="23:78" x14ac:dyDescent="0.2">
      <c r="BX142" s="16"/>
      <c r="BY142" s="16"/>
      <c r="BZ142" s="16"/>
    </row>
    <row r="143" spans="23:78" ht="17.25" customHeight="1" x14ac:dyDescent="0.25">
      <c r="AE143" s="21" t="s">
        <v>51</v>
      </c>
      <c r="AM143" s="37"/>
      <c r="AV143" s="160"/>
      <c r="AW143" s="160"/>
      <c r="AX143" s="160"/>
      <c r="AY143" s="160"/>
      <c r="AZ143" s="160"/>
      <c r="BA143" s="160"/>
      <c r="BB143" s="160"/>
      <c r="BC143" s="160"/>
      <c r="BX143" s="16"/>
      <c r="BY143" s="16"/>
      <c r="BZ143" s="16"/>
    </row>
    <row r="144" spans="23:78" ht="17.25" customHeight="1" x14ac:dyDescent="0.25">
      <c r="AA144" s="15"/>
      <c r="AB144" s="15"/>
      <c r="AC144" s="15"/>
      <c r="AE144" s="21" t="s">
        <v>36</v>
      </c>
      <c r="AV144" s="160"/>
      <c r="AW144" s="160"/>
      <c r="AX144" s="160"/>
      <c r="AY144" s="160"/>
      <c r="AZ144" s="160"/>
      <c r="BA144" s="160"/>
      <c r="BB144" s="160"/>
      <c r="BC144" s="160"/>
      <c r="BX144" s="16"/>
      <c r="BY144" s="16"/>
      <c r="BZ144" s="16"/>
    </row>
    <row r="145" spans="14:78" ht="17.25" customHeight="1" x14ac:dyDescent="0.25">
      <c r="AA145" s="15"/>
      <c r="AB145" s="15"/>
      <c r="AC145" s="15"/>
      <c r="AE145" s="21" t="s">
        <v>59</v>
      </c>
      <c r="AV145" s="161"/>
      <c r="AW145" s="161"/>
      <c r="AX145" s="161"/>
      <c r="AY145" s="161"/>
      <c r="AZ145" s="161"/>
      <c r="BA145" s="161"/>
      <c r="BB145" s="161"/>
      <c r="BC145" s="161"/>
      <c r="BX145" s="16"/>
      <c r="BY145" s="16"/>
      <c r="BZ145" s="16"/>
    </row>
    <row r="146" spans="14:78" ht="8.25" customHeight="1" x14ac:dyDescent="0.25">
      <c r="AA146" s="15"/>
      <c r="AB146" s="15"/>
      <c r="AC146" s="15"/>
      <c r="AE146" s="21"/>
      <c r="BX146" s="16"/>
      <c r="BY146" s="16"/>
      <c r="BZ146" s="16"/>
    </row>
    <row r="147" spans="14:78" ht="15" customHeight="1" x14ac:dyDescent="0.2">
      <c r="AE147" s="54" t="str">
        <f>CONCATENATE("Kosten in jaar van aanschaf (",IF(AV143="","geen jaar gekozen",AV143),")")</f>
        <v>Kosten in jaar van aanschaf (geen jaar gekozen)</v>
      </c>
      <c r="AF147" s="15"/>
      <c r="AG147" s="15"/>
      <c r="AH147" s="15"/>
      <c r="AI147" s="15"/>
      <c r="AJ147" s="15"/>
      <c r="AK147" s="15"/>
      <c r="AL147" s="15"/>
      <c r="AM147" s="15"/>
      <c r="AN147" s="15"/>
      <c r="AO147" s="15"/>
      <c r="AP147" s="15"/>
      <c r="AQ147" s="15"/>
      <c r="AR147" s="15"/>
      <c r="AS147" s="15"/>
      <c r="AT147" s="15"/>
      <c r="AU147" s="15"/>
      <c r="AV147" s="162" t="s">
        <v>111</v>
      </c>
      <c r="AW147" s="162"/>
      <c r="AX147" s="162"/>
      <c r="AY147" s="162"/>
      <c r="AZ147" s="162"/>
      <c r="BA147" s="162"/>
      <c r="BB147" s="162"/>
      <c r="BC147" s="162"/>
      <c r="BD147" s="15"/>
      <c r="BE147" s="15"/>
      <c r="BF147" s="15"/>
      <c r="BG147" s="15"/>
      <c r="BH147" s="15"/>
      <c r="BI147" s="15"/>
      <c r="BJ147" s="15"/>
      <c r="BK147" s="15"/>
      <c r="BL147" s="162" t="s">
        <v>110</v>
      </c>
      <c r="BM147" s="162"/>
      <c r="BN147" s="162"/>
      <c r="BO147" s="162"/>
      <c r="BP147" s="162"/>
      <c r="BQ147" s="162"/>
      <c r="BR147" s="162"/>
      <c r="BS147" s="162"/>
      <c r="BX147" s="16"/>
      <c r="BY147" s="16"/>
      <c r="BZ147" s="16"/>
    </row>
    <row r="148" spans="14:78" ht="12.75" x14ac:dyDescent="0.2">
      <c r="AE148" s="26" t="str">
        <f>CONCATENATE("Investeringskosten gebruiksmateriaal ",AV143)</f>
        <v xml:space="preserve">Investeringskosten gebruiksmateriaal </v>
      </c>
      <c r="AF148" s="26"/>
      <c r="AG148" s="26"/>
      <c r="AH148" s="26"/>
      <c r="AI148" s="26"/>
      <c r="AJ148" s="26"/>
      <c r="AK148" s="26"/>
      <c r="AL148" s="26"/>
      <c r="AM148" s="26"/>
      <c r="AN148" s="26"/>
      <c r="AO148" s="26"/>
      <c r="AP148" s="26"/>
      <c r="AQ148" s="26"/>
      <c r="AR148" s="26"/>
      <c r="AS148" s="26"/>
      <c r="AT148" s="26"/>
      <c r="AU148" s="26"/>
      <c r="AV148" s="132">
        <f>AN170+AN171+AN174+AN178</f>
        <v>8800.9999999999982</v>
      </c>
      <c r="AW148" s="132"/>
      <c r="AX148" s="132"/>
      <c r="AY148" s="132"/>
      <c r="AZ148" s="132"/>
      <c r="BA148" s="132"/>
      <c r="BB148" s="132"/>
      <c r="BC148" s="132"/>
      <c r="BL148" s="132">
        <f>AV148+BL170+BL171+BL174+BL178</f>
        <v>9650.9999999999982</v>
      </c>
      <c r="BM148" s="132"/>
      <c r="BN148" s="132"/>
      <c r="BO148" s="132"/>
      <c r="BP148" s="132"/>
      <c r="BQ148" s="132"/>
      <c r="BR148" s="132"/>
      <c r="BS148" s="132"/>
      <c r="BX148" s="16"/>
      <c r="BY148" s="16"/>
      <c r="BZ148" s="16"/>
    </row>
    <row r="149" spans="14:78" ht="12.75" x14ac:dyDescent="0.2">
      <c r="AE149" s="26" t="s">
        <v>50</v>
      </c>
      <c r="AV149" s="132">
        <f>AV183</f>
        <v>4100</v>
      </c>
      <c r="AW149" s="132"/>
      <c r="AX149" s="132"/>
      <c r="AY149" s="132"/>
      <c r="AZ149" s="132"/>
      <c r="BA149" s="132"/>
      <c r="BB149" s="132"/>
      <c r="BC149" s="132"/>
      <c r="BL149" s="132">
        <f>AV149+SUM(W170:W181)</f>
        <v>4100</v>
      </c>
      <c r="BM149" s="132"/>
      <c r="BN149" s="132"/>
      <c r="BO149" s="132"/>
      <c r="BP149" s="132"/>
      <c r="BQ149" s="132"/>
      <c r="BR149" s="132"/>
      <c r="BS149" s="132"/>
      <c r="BX149" s="16"/>
      <c r="BY149" s="16"/>
      <c r="BZ149" s="16"/>
    </row>
    <row r="150" spans="14:78" x14ac:dyDescent="0.2">
      <c r="BX150" s="16"/>
      <c r="BY150" s="16"/>
      <c r="BZ150" s="16"/>
    </row>
    <row r="151" spans="14:78" ht="12.75" x14ac:dyDescent="0.2">
      <c r="AE151" s="26" t="str">
        <f>IF(X141=0,"Vul alle benodigde gegevens in",CONCATENATE("Waarde na afschrijvingstermijn (",IF(AV143="","geen jaar gekozen",AV143+(MID(AV144,1,2)+1)),")"))</f>
        <v>Vul alle benodigde gegevens in</v>
      </c>
      <c r="AV151" s="132" t="str">
        <f>IF(X141=0,"",AV148*(1+$AV$145)^MID($AV$144,1,2))</f>
        <v/>
      </c>
      <c r="AW151" s="132"/>
      <c r="AX151" s="132"/>
      <c r="AY151" s="132"/>
      <c r="AZ151" s="132"/>
      <c r="BA151" s="132"/>
      <c r="BB151" s="132"/>
      <c r="BC151" s="132"/>
      <c r="BL151" s="164" t="str">
        <f>IF(X141=0,"",BL148*(1+$AV$145)^MID($AV$144,1,2))</f>
        <v/>
      </c>
      <c r="BM151" s="164"/>
      <c r="BN151" s="164"/>
      <c r="BO151" s="164"/>
      <c r="BP151" s="164"/>
      <c r="BQ151" s="164"/>
      <c r="BR151" s="164"/>
      <c r="BS151" s="164"/>
      <c r="BX151" s="16"/>
      <c r="BY151" s="16"/>
      <c r="BZ151" s="16"/>
    </row>
    <row r="152" spans="14:78" ht="12.75" x14ac:dyDescent="0.2">
      <c r="AE152" s="26" t="s">
        <v>93</v>
      </c>
      <c r="AV152" s="132" t="str">
        <f>IF(X141=0,"",AV151/MID(AV144,1,2))</f>
        <v/>
      </c>
      <c r="AW152" s="132"/>
      <c r="AX152" s="132"/>
      <c r="AY152" s="132"/>
      <c r="AZ152" s="132"/>
      <c r="BA152" s="132"/>
      <c r="BB152" s="132"/>
      <c r="BC152" s="132"/>
      <c r="BL152" s="132" t="str">
        <f>IF(X141=0,"",BL151/MID(AV144,1,2))</f>
        <v/>
      </c>
      <c r="BM152" s="132"/>
      <c r="BN152" s="132"/>
      <c r="BO152" s="132"/>
      <c r="BP152" s="132"/>
      <c r="BQ152" s="132"/>
      <c r="BR152" s="132"/>
      <c r="BS152" s="132"/>
      <c r="BX152" s="16"/>
      <c r="BY152" s="16"/>
      <c r="BZ152" s="16"/>
    </row>
    <row r="153" spans="14:78" ht="10.5" customHeight="1" x14ac:dyDescent="0.2">
      <c r="AE153" s="84" t="s">
        <v>211</v>
      </c>
      <c r="BX153" s="16"/>
      <c r="BY153" s="16"/>
      <c r="BZ153" s="16"/>
    </row>
    <row r="154" spans="14:78" hidden="1" x14ac:dyDescent="0.2">
      <c r="BX154" s="16"/>
      <c r="BY154" s="16"/>
      <c r="BZ154" s="16"/>
    </row>
    <row r="155" spans="14:78" hidden="1" x14ac:dyDescent="0.2">
      <c r="BX155" s="16"/>
      <c r="BY155" s="16"/>
      <c r="BZ155" s="16"/>
    </row>
    <row r="156" spans="14:78" ht="6.75" hidden="1" customHeight="1" x14ac:dyDescent="0.2">
      <c r="BX156" s="16"/>
      <c r="BY156" s="16"/>
      <c r="BZ156" s="16"/>
    </row>
    <row r="157" spans="14:78" ht="12.75" hidden="1" customHeight="1" x14ac:dyDescent="0.2">
      <c r="N157" s="26" t="s">
        <v>52</v>
      </c>
      <c r="W157" s="55"/>
      <c r="X157" s="56"/>
      <c r="Y157" s="56"/>
      <c r="Z157" s="56"/>
      <c r="AA157" s="56"/>
      <c r="AB157" s="56"/>
      <c r="AC157" s="56"/>
      <c r="AD157" s="56"/>
      <c r="AE157" s="134"/>
      <c r="AF157" s="135"/>
      <c r="AG157" s="135"/>
      <c r="AH157" s="135"/>
      <c r="AI157" s="135"/>
      <c r="AJ157" s="135"/>
      <c r="AK157" s="135"/>
      <c r="AL157" s="135"/>
      <c r="BX157" s="16"/>
      <c r="BY157" s="16"/>
      <c r="BZ157" s="16"/>
    </row>
    <row r="158" spans="14:78" ht="12" hidden="1" customHeight="1" x14ac:dyDescent="0.2">
      <c r="W158" s="56"/>
      <c r="X158" s="56"/>
      <c r="Y158" s="56"/>
      <c r="Z158" s="56"/>
      <c r="AA158" s="56"/>
      <c r="AB158" s="56"/>
      <c r="AC158" s="56"/>
      <c r="AD158" s="56"/>
      <c r="AE158" s="135"/>
      <c r="AF158" s="135"/>
      <c r="AG158" s="135"/>
      <c r="AH158" s="135"/>
      <c r="AI158" s="135"/>
      <c r="AJ158" s="135"/>
      <c r="AK158" s="135"/>
      <c r="AL158" s="135"/>
      <c r="BX158" s="16"/>
      <c r="BY158" s="16"/>
      <c r="BZ158" s="16"/>
    </row>
    <row r="159" spans="14:78" ht="12" hidden="1" customHeight="1" x14ac:dyDescent="0.2">
      <c r="BX159" s="16"/>
      <c r="BY159" s="16"/>
      <c r="BZ159" s="16"/>
    </row>
    <row r="160" spans="14:78" ht="12" hidden="1" customHeight="1" x14ac:dyDescent="0.2">
      <c r="BX160" s="16"/>
      <c r="BY160" s="16"/>
      <c r="BZ160" s="16"/>
    </row>
    <row r="161" spans="14:78" hidden="1" x14ac:dyDescent="0.2">
      <c r="BX161" s="16"/>
      <c r="BY161" s="16"/>
      <c r="BZ161" s="16"/>
    </row>
    <row r="162" spans="14:78" hidden="1" x14ac:dyDescent="0.2">
      <c r="BX162" s="16"/>
      <c r="BY162" s="16"/>
      <c r="BZ162" s="16"/>
    </row>
    <row r="163" spans="14:78" hidden="1" x14ac:dyDescent="0.2">
      <c r="BX163" s="16"/>
      <c r="BY163" s="16"/>
      <c r="BZ163" s="16"/>
    </row>
    <row r="164" spans="14:78" ht="2.25" customHeight="1" x14ac:dyDescent="0.2">
      <c r="BX164" s="16"/>
      <c r="BY164" s="16"/>
      <c r="BZ164" s="16"/>
    </row>
    <row r="165" spans="14:78" ht="7.5" customHeight="1" x14ac:dyDescent="0.2">
      <c r="BX165" s="16"/>
      <c r="BY165" s="16"/>
      <c r="BZ165" s="16"/>
    </row>
    <row r="166" spans="14:78" ht="15.75" thickBot="1" x14ac:dyDescent="0.25">
      <c r="AE166" s="24" t="s">
        <v>72</v>
      </c>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X166" s="16"/>
      <c r="BY166" s="16"/>
      <c r="BZ166" s="16"/>
    </row>
    <row r="167" spans="14:78" x14ac:dyDescent="0.2">
      <c r="BX167" s="16"/>
      <c r="BY167" s="16"/>
      <c r="BZ167" s="16"/>
    </row>
    <row r="168" spans="14:78" ht="30.75" customHeight="1" x14ac:dyDescent="0.2">
      <c r="AN168" s="157" t="s">
        <v>109</v>
      </c>
      <c r="AO168" s="157"/>
      <c r="AP168" s="157"/>
      <c r="AQ168" s="157"/>
      <c r="AR168" s="157"/>
      <c r="AS168" s="157"/>
      <c r="AT168" s="157"/>
      <c r="AU168" s="157"/>
      <c r="AV168" s="157" t="s">
        <v>61</v>
      </c>
      <c r="AW168" s="157"/>
      <c r="AX168" s="157"/>
      <c r="AY168" s="157"/>
      <c r="AZ168" s="157"/>
      <c r="BA168" s="157"/>
      <c r="BB168" s="157"/>
      <c r="BC168" s="157"/>
      <c r="BL168" s="157" t="s">
        <v>98</v>
      </c>
      <c r="BM168" s="157"/>
      <c r="BN168" s="157"/>
      <c r="BO168" s="157"/>
      <c r="BP168" s="157"/>
      <c r="BQ168" s="157"/>
      <c r="BR168" s="157"/>
      <c r="BS168" s="157"/>
      <c r="BX168" s="16"/>
      <c r="BY168" s="16"/>
      <c r="BZ168" s="16"/>
    </row>
    <row r="169" spans="14:78" x14ac:dyDescent="0.2">
      <c r="AN169" s="165" t="s">
        <v>73</v>
      </c>
      <c r="AO169" s="165"/>
      <c r="AP169" s="165"/>
      <c r="AQ169" s="165"/>
      <c r="AR169" s="165"/>
      <c r="AS169" s="165"/>
      <c r="AT169" s="165"/>
      <c r="AU169" s="165"/>
      <c r="AV169" s="165" t="s">
        <v>74</v>
      </c>
      <c r="AW169" s="165"/>
      <c r="AX169" s="165"/>
      <c r="AY169" s="165"/>
      <c r="AZ169" s="165"/>
      <c r="BA169" s="165"/>
      <c r="BB169" s="165"/>
      <c r="BC169" s="165"/>
      <c r="BL169" s="165" t="s">
        <v>73</v>
      </c>
      <c r="BM169" s="165"/>
      <c r="BN169" s="165"/>
      <c r="BO169" s="165"/>
      <c r="BP169" s="165"/>
      <c r="BQ169" s="165"/>
      <c r="BR169" s="165"/>
      <c r="BS169" s="165"/>
      <c r="BX169" s="16"/>
      <c r="BY169" s="16"/>
      <c r="BZ169" s="16"/>
    </row>
    <row r="170" spans="14:78" ht="15.75" x14ac:dyDescent="0.2">
      <c r="N170" s="14" t="s">
        <v>90</v>
      </c>
      <c r="O170" s="14" t="s">
        <v>112</v>
      </c>
      <c r="P170" s="14">
        <v>0</v>
      </c>
      <c r="Q170" s="67"/>
      <c r="R170" s="67"/>
      <c r="S170" s="67" t="str">
        <f>CONCATENATE(P170,N170)</f>
        <v>0GA</v>
      </c>
      <c r="T170" s="67" t="str">
        <f>CONCATENATE(P170,N170)</f>
        <v>0GA</v>
      </c>
      <c r="U170" s="67" t="str">
        <f>CONCATENATE(P170,O170)</f>
        <v>0VA</v>
      </c>
      <c r="W170" s="14">
        <f>SUMIF($X$360:$X$1311,U170,$BN$360:$BN$1311)</f>
        <v>0</v>
      </c>
      <c r="AE170" s="31" t="s">
        <v>82</v>
      </c>
      <c r="AF170" s="32"/>
      <c r="AG170" s="32"/>
      <c r="AH170" s="32"/>
      <c r="AI170" s="32"/>
      <c r="AJ170" s="32"/>
      <c r="AK170" s="32"/>
      <c r="AL170" s="32"/>
      <c r="AM170" s="32"/>
      <c r="AN170" s="151">
        <f>SUMIF($X$196:$X$1000,CONCATENATE($P170,MID(AN$168,1,1),"N"),$BN$196:$BN$1000)</f>
        <v>0</v>
      </c>
      <c r="AO170" s="152"/>
      <c r="AP170" s="152"/>
      <c r="AQ170" s="152"/>
      <c r="AR170" s="152"/>
      <c r="AS170" s="152"/>
      <c r="AT170" s="152"/>
      <c r="AU170" s="152"/>
      <c r="AV170" s="151">
        <f>SUMIF($X$196:$X$1000,CONCATENATE($P170,MID(AV$168,1,1),"N"),$BN$196:$BN$1000)</f>
        <v>0</v>
      </c>
      <c r="AW170" s="152"/>
      <c r="AX170" s="152"/>
      <c r="AY170" s="152"/>
      <c r="AZ170" s="152"/>
      <c r="BA170" s="152"/>
      <c r="BB170" s="152"/>
      <c r="BC170" s="152"/>
      <c r="BL170" s="151">
        <f>SUMIF($X$196:$X$1000,T170,$BN$196:$BN$1000)</f>
        <v>850</v>
      </c>
      <c r="BM170" s="152"/>
      <c r="BN170" s="152"/>
      <c r="BO170" s="152"/>
      <c r="BP170" s="152"/>
      <c r="BQ170" s="152"/>
      <c r="BR170" s="152"/>
      <c r="BS170" s="152"/>
      <c r="BX170" s="16"/>
      <c r="BY170" s="16"/>
      <c r="BZ170" s="16"/>
    </row>
    <row r="171" spans="14:78" ht="15.75" hidden="1" x14ac:dyDescent="0.2">
      <c r="Q171" s="67"/>
      <c r="R171" s="67"/>
      <c r="S171" s="67"/>
      <c r="T171" s="67"/>
      <c r="U171" s="67" t="str">
        <f t="shared" ref="U171:U181" si="1">CONCATENATE(P171,O171)</f>
        <v/>
      </c>
      <c r="AE171" s="31" t="s">
        <v>94</v>
      </c>
      <c r="AF171" s="32"/>
      <c r="AG171" s="32"/>
      <c r="AH171" s="32"/>
      <c r="AI171" s="32"/>
      <c r="AJ171" s="32"/>
      <c r="AK171" s="32"/>
      <c r="AL171" s="32"/>
      <c r="AM171" s="32"/>
      <c r="AN171" s="151">
        <f>SUM(AN172:AU173)</f>
        <v>0</v>
      </c>
      <c r="AO171" s="152"/>
      <c r="AP171" s="152"/>
      <c r="AQ171" s="152"/>
      <c r="AR171" s="152"/>
      <c r="AS171" s="152"/>
      <c r="AT171" s="152"/>
      <c r="AU171" s="152"/>
      <c r="AV171" s="151">
        <f>SUM(AV172:BC173)</f>
        <v>0</v>
      </c>
      <c r="AW171" s="152"/>
      <c r="AX171" s="152"/>
      <c r="AY171" s="152"/>
      <c r="AZ171" s="152"/>
      <c r="BA171" s="152"/>
      <c r="BB171" s="152"/>
      <c r="BC171" s="152"/>
      <c r="BL171" s="151">
        <f>SUM(BL172:BS173)</f>
        <v>0</v>
      </c>
      <c r="BM171" s="152"/>
      <c r="BN171" s="152"/>
      <c r="BO171" s="152"/>
      <c r="BP171" s="152"/>
      <c r="BQ171" s="152"/>
      <c r="BR171" s="152"/>
      <c r="BS171" s="152"/>
      <c r="BX171" s="16"/>
      <c r="BY171" s="16"/>
      <c r="BZ171" s="16"/>
    </row>
    <row r="172" spans="14:78" ht="12.75" hidden="1" x14ac:dyDescent="0.2">
      <c r="N172" s="14" t="s">
        <v>90</v>
      </c>
      <c r="O172" s="14" t="s">
        <v>112</v>
      </c>
      <c r="P172" s="14">
        <v>1</v>
      </c>
      <c r="Q172" s="67"/>
      <c r="R172" s="67"/>
      <c r="S172" s="67" t="str">
        <f t="shared" ref="S172:S173" si="2">CONCATENATE(P172,N172)</f>
        <v>1GA</v>
      </c>
      <c r="T172" s="67" t="str">
        <f t="shared" ref="T172:T173" si="3">CONCATENATE(P172,N172)</f>
        <v>1GA</v>
      </c>
      <c r="U172" s="67" t="str">
        <f t="shared" si="1"/>
        <v>1VA</v>
      </c>
      <c r="W172" s="14">
        <f>SUMIF($X$360:$X$1311,U172,$BN$360:$BN$1311)</f>
        <v>0</v>
      </c>
      <c r="AE172" s="29"/>
      <c r="AF172" s="26" t="s">
        <v>95</v>
      </c>
      <c r="AG172" s="29"/>
      <c r="AH172" s="29"/>
      <c r="AI172" s="29"/>
      <c r="AJ172" s="29"/>
      <c r="AK172" s="29"/>
      <c r="AL172" s="29"/>
      <c r="AM172" s="29"/>
      <c r="AN172" s="154">
        <f>SUMIF($X$196:$X$1000,CONCATENATE($P172,MID(AN$168,1,1),"N"),$BN$196:$BN$1000)</f>
        <v>0</v>
      </c>
      <c r="AO172" s="154"/>
      <c r="AP172" s="154"/>
      <c r="AQ172" s="154"/>
      <c r="AR172" s="154"/>
      <c r="AS172" s="154"/>
      <c r="AT172" s="154"/>
      <c r="AU172" s="154"/>
      <c r="AV172" s="154">
        <f>SUMIF($X$196:$X$1000,CONCATENATE($P172,MID(AV$168,1,1),"N"),$BN$196:$BN$1000)</f>
        <v>0</v>
      </c>
      <c r="AW172" s="154"/>
      <c r="AX172" s="154"/>
      <c r="AY172" s="154"/>
      <c r="AZ172" s="154"/>
      <c r="BA172" s="154"/>
      <c r="BB172" s="154"/>
      <c r="BC172" s="154"/>
      <c r="BL172" s="154">
        <f>SUMIF($X$196:$X$1000,T172,$BN$196:$BN$1000)</f>
        <v>0</v>
      </c>
      <c r="BM172" s="154"/>
      <c r="BN172" s="154"/>
      <c r="BO172" s="154"/>
      <c r="BP172" s="154"/>
      <c r="BQ172" s="154"/>
      <c r="BR172" s="154"/>
      <c r="BS172" s="154"/>
      <c r="BX172" s="16"/>
      <c r="BY172" s="16"/>
      <c r="BZ172" s="16"/>
    </row>
    <row r="173" spans="14:78" ht="12.75" hidden="1" x14ac:dyDescent="0.2">
      <c r="N173" s="14" t="s">
        <v>90</v>
      </c>
      <c r="O173" s="14" t="s">
        <v>112</v>
      </c>
      <c r="P173" s="14">
        <v>2</v>
      </c>
      <c r="Q173" s="67"/>
      <c r="R173" s="67"/>
      <c r="S173" s="67" t="str">
        <f t="shared" si="2"/>
        <v>2GA</v>
      </c>
      <c r="T173" s="67" t="str">
        <f t="shared" si="3"/>
        <v>2GA</v>
      </c>
      <c r="U173" s="67" t="str">
        <f t="shared" si="1"/>
        <v>2VA</v>
      </c>
      <c r="W173" s="14">
        <f>SUMIF($X$360:$X$1311,U173,$BN$360:$BN$1311)</f>
        <v>0</v>
      </c>
      <c r="AE173" s="29"/>
      <c r="AF173" s="26" t="s">
        <v>96</v>
      </c>
      <c r="AG173" s="29"/>
      <c r="AH173" s="29"/>
      <c r="AI173" s="29"/>
      <c r="AJ173" s="29"/>
      <c r="AK173" s="29"/>
      <c r="AL173" s="29"/>
      <c r="AM173" s="29"/>
      <c r="AN173" s="154">
        <f>SUMIF($X$196:$X$1000,CONCATENATE($P173,MID(AN$168,1,1),"N"),$BN$196:$BN$1000)</f>
        <v>0</v>
      </c>
      <c r="AO173" s="154"/>
      <c r="AP173" s="154"/>
      <c r="AQ173" s="154"/>
      <c r="AR173" s="154"/>
      <c r="AS173" s="154"/>
      <c r="AT173" s="154"/>
      <c r="AU173" s="154"/>
      <c r="AV173" s="154">
        <f>SUMIF($X$196:$X$1000,CONCATENATE($P173,MID(AV$168,1,1),"N"),$BN$196:$BN$1000)</f>
        <v>0</v>
      </c>
      <c r="AW173" s="154"/>
      <c r="AX173" s="154"/>
      <c r="AY173" s="154"/>
      <c r="AZ173" s="154"/>
      <c r="BA173" s="154"/>
      <c r="BB173" s="154"/>
      <c r="BC173" s="154"/>
      <c r="BL173" s="154">
        <f>SUMIF($X$196:$X$1000,T173,$BN$196:$BN$1000)</f>
        <v>0</v>
      </c>
      <c r="BM173" s="154"/>
      <c r="BN173" s="154"/>
      <c r="BO173" s="154"/>
      <c r="BP173" s="154"/>
      <c r="BQ173" s="154"/>
      <c r="BR173" s="154"/>
      <c r="BS173" s="154"/>
      <c r="BX173" s="16"/>
      <c r="BY173" s="16"/>
      <c r="BZ173" s="16"/>
    </row>
    <row r="174" spans="14:78" ht="15.75" x14ac:dyDescent="0.2">
      <c r="Q174" s="67"/>
      <c r="R174" s="67"/>
      <c r="S174" s="67"/>
      <c r="T174" s="67"/>
      <c r="U174" s="67" t="str">
        <f t="shared" si="1"/>
        <v/>
      </c>
      <c r="AE174" s="31" t="s">
        <v>29</v>
      </c>
      <c r="AF174" s="32"/>
      <c r="AG174" s="32"/>
      <c r="AH174" s="32"/>
      <c r="AI174" s="32"/>
      <c r="AJ174" s="32"/>
      <c r="AK174" s="32"/>
      <c r="AL174" s="32"/>
      <c r="AM174" s="32"/>
      <c r="AN174" s="151">
        <f>SUM(AN175:AU177)</f>
        <v>3520.3999999999992</v>
      </c>
      <c r="AO174" s="152"/>
      <c r="AP174" s="152"/>
      <c r="AQ174" s="152"/>
      <c r="AR174" s="152"/>
      <c r="AS174" s="152"/>
      <c r="AT174" s="152"/>
      <c r="AU174" s="152"/>
      <c r="AV174" s="151">
        <f>SUM(AV175:BC177)</f>
        <v>654</v>
      </c>
      <c r="AW174" s="152"/>
      <c r="AX174" s="152"/>
      <c r="AY174" s="152"/>
      <c r="AZ174" s="152"/>
      <c r="BA174" s="152"/>
      <c r="BB174" s="152"/>
      <c r="BC174" s="152"/>
      <c r="BL174" s="151">
        <f>SUM(BL175:BS177)</f>
        <v>0</v>
      </c>
      <c r="BM174" s="152"/>
      <c r="BN174" s="152"/>
      <c r="BO174" s="152"/>
      <c r="BP174" s="152"/>
      <c r="BQ174" s="152"/>
      <c r="BR174" s="152"/>
      <c r="BS174" s="152"/>
      <c r="BX174" s="16"/>
      <c r="BY174" s="16"/>
      <c r="BZ174" s="16"/>
    </row>
    <row r="175" spans="14:78" ht="12.75" hidden="1" x14ac:dyDescent="0.2">
      <c r="N175" s="14" t="s">
        <v>90</v>
      </c>
      <c r="O175" s="14" t="s">
        <v>112</v>
      </c>
      <c r="P175" s="69">
        <v>3</v>
      </c>
      <c r="Q175" s="67"/>
      <c r="R175" s="67"/>
      <c r="S175" s="67" t="str">
        <f t="shared" ref="S175:S181" si="4">CONCATENATE(P175,N175)</f>
        <v>3GA</v>
      </c>
      <c r="T175" s="67" t="str">
        <f t="shared" ref="T175:T182" si="5">CONCATENATE(P175,N175)</f>
        <v>3GA</v>
      </c>
      <c r="U175" s="67" t="str">
        <f t="shared" si="1"/>
        <v>3VA</v>
      </c>
      <c r="W175" s="14">
        <f>SUMIF($X$360:$X$1311,U175,$BN$360:$BN$1311)</f>
        <v>0</v>
      </c>
      <c r="AE175" s="29"/>
      <c r="AF175" s="26" t="s">
        <v>97</v>
      </c>
      <c r="AG175" s="29"/>
      <c r="AH175" s="29"/>
      <c r="AI175" s="29"/>
      <c r="AJ175" s="29"/>
      <c r="AK175" s="29"/>
      <c r="AL175" s="29"/>
      <c r="AM175" s="29"/>
      <c r="AN175" s="154">
        <f>SUMIF($X$196:$X$1000,CONCATENATE($P175,MID(AN$168,1,1),"N"),$BN$196:$BN$1000)</f>
        <v>0</v>
      </c>
      <c r="AO175" s="154"/>
      <c r="AP175" s="154"/>
      <c r="AQ175" s="154"/>
      <c r="AR175" s="154"/>
      <c r="AS175" s="154"/>
      <c r="AT175" s="154"/>
      <c r="AU175" s="154"/>
      <c r="AV175" s="154">
        <f>SUMIF($X$196:$X$1000,CONCATENATE($P175,MID(AV$168,1,1),"N"),$BN$196:$BN$1000)</f>
        <v>0</v>
      </c>
      <c r="AW175" s="154"/>
      <c r="AX175" s="154"/>
      <c r="AY175" s="154"/>
      <c r="AZ175" s="154"/>
      <c r="BA175" s="154"/>
      <c r="BB175" s="154"/>
      <c r="BC175" s="154"/>
      <c r="BL175" s="154">
        <f>SUMIF($X$196:$X$1000,T175,$BN$196:$BN$1000)</f>
        <v>0</v>
      </c>
      <c r="BM175" s="154"/>
      <c r="BN175" s="154"/>
      <c r="BO175" s="154"/>
      <c r="BP175" s="154"/>
      <c r="BQ175" s="154"/>
      <c r="BR175" s="154"/>
      <c r="BS175" s="154"/>
      <c r="BX175" s="16"/>
      <c r="BY175" s="16"/>
      <c r="BZ175" s="16"/>
    </row>
    <row r="176" spans="14:78" ht="12.75" x14ac:dyDescent="0.2">
      <c r="N176" s="14" t="s">
        <v>90</v>
      </c>
      <c r="O176" s="14" t="s">
        <v>112</v>
      </c>
      <c r="P176" s="14">
        <v>4</v>
      </c>
      <c r="Q176" s="67"/>
      <c r="R176" s="67"/>
      <c r="S176" s="67" t="str">
        <f t="shared" si="4"/>
        <v>4GA</v>
      </c>
      <c r="T176" s="67" t="str">
        <f t="shared" si="5"/>
        <v>4GA</v>
      </c>
      <c r="U176" s="67" t="str">
        <f t="shared" si="1"/>
        <v>4VA</v>
      </c>
      <c r="W176" s="14">
        <f>SUMIF($X$360:$X$1311,U176,$BN$360:$BN$1311)</f>
        <v>0</v>
      </c>
      <c r="AE176" s="29"/>
      <c r="AF176" s="33" t="s">
        <v>28</v>
      </c>
      <c r="AG176" s="29"/>
      <c r="AH176" s="29"/>
      <c r="AI176" s="29"/>
      <c r="AJ176" s="29"/>
      <c r="AK176" s="29"/>
      <c r="AL176" s="29"/>
      <c r="AM176" s="29"/>
      <c r="AN176" s="154">
        <f>SUMIF($X$196:$X$1000,CONCATENATE($P176,MID(AN$168,1,1),"N"),$BN$196:$BN$1000)</f>
        <v>1760.1999999999996</v>
      </c>
      <c r="AO176" s="154"/>
      <c r="AP176" s="154"/>
      <c r="AQ176" s="154"/>
      <c r="AR176" s="154"/>
      <c r="AS176" s="154"/>
      <c r="AT176" s="154"/>
      <c r="AU176" s="154"/>
      <c r="AV176" s="154">
        <f>SUMIF($X$196:$X$1000,CONCATENATE($P176,MID(AV$168,1,1),"N"),$BN$196:$BN$1000)</f>
        <v>327</v>
      </c>
      <c r="AW176" s="154"/>
      <c r="AX176" s="154"/>
      <c r="AY176" s="154"/>
      <c r="AZ176" s="154"/>
      <c r="BA176" s="154"/>
      <c r="BB176" s="154"/>
      <c r="BC176" s="154"/>
      <c r="BL176" s="154">
        <f>SUMIF($X$196:$X$1000,T176,$BN$196:$BN$1000)</f>
        <v>0</v>
      </c>
      <c r="BM176" s="154"/>
      <c r="BN176" s="154"/>
      <c r="BO176" s="154"/>
      <c r="BP176" s="154"/>
      <c r="BQ176" s="154"/>
      <c r="BR176" s="154"/>
      <c r="BS176" s="154"/>
      <c r="BX176" s="16"/>
      <c r="BY176" s="16"/>
      <c r="BZ176" s="16"/>
    </row>
    <row r="177" spans="14:78" ht="12.75" x14ac:dyDescent="0.2">
      <c r="N177" s="14" t="s">
        <v>90</v>
      </c>
      <c r="O177" s="14" t="s">
        <v>112</v>
      </c>
      <c r="P177" s="14">
        <v>5</v>
      </c>
      <c r="Q177" s="67"/>
      <c r="R177" s="67"/>
      <c r="S177" s="67" t="str">
        <f t="shared" si="4"/>
        <v>5GA</v>
      </c>
      <c r="T177" s="67" t="str">
        <f t="shared" si="5"/>
        <v>5GA</v>
      </c>
      <c r="U177" s="67" t="str">
        <f t="shared" si="1"/>
        <v>5VA</v>
      </c>
      <c r="W177" s="14">
        <f>SUMIF($X$360:$X$1311,U177,$BN$360:$BN$1311)</f>
        <v>0</v>
      </c>
      <c r="AE177" s="29"/>
      <c r="AF177" s="26" t="s">
        <v>30</v>
      </c>
      <c r="AG177" s="29"/>
      <c r="AH177" s="29"/>
      <c r="AI177" s="29"/>
      <c r="AJ177" s="29"/>
      <c r="AK177" s="29"/>
      <c r="AL177" s="29"/>
      <c r="AM177" s="29"/>
      <c r="AN177" s="154">
        <f>SUMIF($X$196:$X$1000,CONCATENATE($P177,MID(AN$168,1,1),"N"),$BN$196:$BN$1000)</f>
        <v>1760.1999999999996</v>
      </c>
      <c r="AO177" s="154"/>
      <c r="AP177" s="154"/>
      <c r="AQ177" s="154"/>
      <c r="AR177" s="154"/>
      <c r="AS177" s="154"/>
      <c r="AT177" s="154"/>
      <c r="AU177" s="154"/>
      <c r="AV177" s="154">
        <f>SUMIF($X$196:$X$1000,CONCATENATE($P177,MID(AV$168,1,1),"N"),$BN$196:$BN$1000)</f>
        <v>327</v>
      </c>
      <c r="AW177" s="154"/>
      <c r="AX177" s="154"/>
      <c r="AY177" s="154"/>
      <c r="AZ177" s="154"/>
      <c r="BA177" s="154"/>
      <c r="BB177" s="154"/>
      <c r="BC177" s="154"/>
      <c r="BL177" s="154">
        <f>SUMIF($X$196:$X$1000,T177,$BN$196:$BN$1000)</f>
        <v>0</v>
      </c>
      <c r="BM177" s="154"/>
      <c r="BN177" s="154"/>
      <c r="BO177" s="154"/>
      <c r="BP177" s="154"/>
      <c r="BQ177" s="154"/>
      <c r="BR177" s="154"/>
      <c r="BS177" s="154"/>
      <c r="BX177" s="16"/>
      <c r="BY177" s="16"/>
      <c r="BZ177" s="16"/>
    </row>
    <row r="178" spans="14:78" ht="15.75" x14ac:dyDescent="0.2">
      <c r="Q178" s="67"/>
      <c r="R178" s="67"/>
      <c r="S178" s="67"/>
      <c r="T178" s="67"/>
      <c r="U178" s="67" t="str">
        <f t="shared" si="1"/>
        <v/>
      </c>
      <c r="AE178" s="31" t="s">
        <v>31</v>
      </c>
      <c r="AF178" s="32"/>
      <c r="AG178" s="32"/>
      <c r="AH178" s="32"/>
      <c r="AI178" s="32"/>
      <c r="AJ178" s="32"/>
      <c r="AK178" s="32"/>
      <c r="AL178" s="32"/>
      <c r="AM178" s="32"/>
      <c r="AN178" s="151">
        <f>SUM(AN179:AU181)</f>
        <v>5280.5999999999985</v>
      </c>
      <c r="AO178" s="152"/>
      <c r="AP178" s="152"/>
      <c r="AQ178" s="152"/>
      <c r="AR178" s="152"/>
      <c r="AS178" s="152"/>
      <c r="AT178" s="152"/>
      <c r="AU178" s="152"/>
      <c r="AV178" s="151">
        <f>SUM(AV179:BC181)</f>
        <v>981</v>
      </c>
      <c r="AW178" s="152"/>
      <c r="AX178" s="152"/>
      <c r="AY178" s="152"/>
      <c r="AZ178" s="152"/>
      <c r="BA178" s="152"/>
      <c r="BB178" s="152"/>
      <c r="BC178" s="152"/>
      <c r="BL178" s="151">
        <f>SUM(BL179:BS181)</f>
        <v>0</v>
      </c>
      <c r="BM178" s="152"/>
      <c r="BN178" s="152"/>
      <c r="BO178" s="152"/>
      <c r="BP178" s="152"/>
      <c r="BQ178" s="152"/>
      <c r="BR178" s="152"/>
      <c r="BS178" s="152"/>
      <c r="BX178" s="16"/>
      <c r="BY178" s="16"/>
      <c r="BZ178" s="16"/>
    </row>
    <row r="179" spans="14:78" ht="12.75" x14ac:dyDescent="0.2">
      <c r="N179" s="14" t="s">
        <v>90</v>
      </c>
      <c r="O179" s="14" t="s">
        <v>112</v>
      </c>
      <c r="P179" s="14">
        <v>6</v>
      </c>
      <c r="Q179" s="67"/>
      <c r="R179" s="67"/>
      <c r="S179" s="67" t="str">
        <f>CONCATENATE(P179,N179)</f>
        <v>6GA</v>
      </c>
      <c r="T179" s="67" t="str">
        <f>CONCATENATE(P179,N179)</f>
        <v>6GA</v>
      </c>
      <c r="U179" s="67" t="str">
        <f t="shared" si="1"/>
        <v>6VA</v>
      </c>
      <c r="W179" s="14">
        <f>SUMIF($X$360:$X$1311,U179,$BN$360:$BN$1311)</f>
        <v>0</v>
      </c>
      <c r="AE179" s="29"/>
      <c r="AF179" s="26" t="s">
        <v>63</v>
      </c>
      <c r="AG179" s="29"/>
      <c r="AH179" s="29"/>
      <c r="AI179" s="29"/>
      <c r="AJ179" s="29"/>
      <c r="AK179" s="29"/>
      <c r="AL179" s="29"/>
      <c r="AM179" s="29"/>
      <c r="AN179" s="154">
        <f>SUMIF($X$196:$X$1000,CONCATENATE($P179,MID(AN$168,1,1),"N"),$BN$196:$BN$1000)</f>
        <v>1760.1999999999996</v>
      </c>
      <c r="AO179" s="154"/>
      <c r="AP179" s="154"/>
      <c r="AQ179" s="154"/>
      <c r="AR179" s="154"/>
      <c r="AS179" s="154"/>
      <c r="AT179" s="154"/>
      <c r="AU179" s="154"/>
      <c r="AV179" s="154">
        <f>SUMIF($X$196:$X$1000,CONCATENATE($P179,MID(AV$168,1,1),"N"),$BN$196:$BN$1000)</f>
        <v>327</v>
      </c>
      <c r="AW179" s="154"/>
      <c r="AX179" s="154"/>
      <c r="AY179" s="154"/>
      <c r="AZ179" s="154"/>
      <c r="BA179" s="154"/>
      <c r="BB179" s="154"/>
      <c r="BC179" s="154"/>
      <c r="BL179" s="154">
        <f>SUMIF($X$196:$X$1000,T179,$BN$196:$BN$1000)</f>
        <v>0</v>
      </c>
      <c r="BM179" s="154"/>
      <c r="BN179" s="154"/>
      <c r="BO179" s="154"/>
      <c r="BP179" s="154"/>
      <c r="BQ179" s="154"/>
      <c r="BR179" s="154"/>
      <c r="BS179" s="154"/>
      <c r="BX179" s="16"/>
      <c r="BY179" s="16"/>
      <c r="BZ179" s="16"/>
    </row>
    <row r="180" spans="14:78" ht="12.75" x14ac:dyDescent="0.2">
      <c r="N180" s="14" t="s">
        <v>90</v>
      </c>
      <c r="O180" s="14" t="s">
        <v>112</v>
      </c>
      <c r="P180" s="14">
        <v>7</v>
      </c>
      <c r="Q180" s="67"/>
      <c r="R180" s="67"/>
      <c r="S180" s="67" t="str">
        <f t="shared" si="4"/>
        <v>7GA</v>
      </c>
      <c r="T180" s="67" t="str">
        <f t="shared" si="5"/>
        <v>7GA</v>
      </c>
      <c r="U180" s="67" t="str">
        <f t="shared" si="1"/>
        <v>7VA</v>
      </c>
      <c r="W180" s="14">
        <f>SUMIF($X$360:$X$1311,U180,$BN$360:$BN$1311)</f>
        <v>0</v>
      </c>
      <c r="AE180" s="29"/>
      <c r="AF180" s="26" t="s">
        <v>32</v>
      </c>
      <c r="AG180" s="29"/>
      <c r="AH180" s="29"/>
      <c r="AI180" s="29"/>
      <c r="AJ180" s="29"/>
      <c r="AK180" s="29"/>
      <c r="AL180" s="29"/>
      <c r="AM180" s="29"/>
      <c r="AN180" s="154">
        <f>SUMIF($X$196:$X$1000,CONCATENATE($P180,MID(AN$168,1,1),"N"),$BN$196:$BN$1000)</f>
        <v>1760.1999999999996</v>
      </c>
      <c r="AO180" s="154"/>
      <c r="AP180" s="154"/>
      <c r="AQ180" s="154"/>
      <c r="AR180" s="154"/>
      <c r="AS180" s="154"/>
      <c r="AT180" s="154"/>
      <c r="AU180" s="154"/>
      <c r="AV180" s="154">
        <f>SUMIF($X$196:$X$1000,CONCATENATE($P180,MID(AV$168,1,1),"N"),$BN$196:$BN$1000)</f>
        <v>327</v>
      </c>
      <c r="AW180" s="154"/>
      <c r="AX180" s="154"/>
      <c r="AY180" s="154"/>
      <c r="AZ180" s="154"/>
      <c r="BA180" s="154"/>
      <c r="BB180" s="154"/>
      <c r="BC180" s="154"/>
      <c r="BL180" s="154">
        <f>SUMIF($X$196:$X$1000,T180,$BN$196:$BN$1000)</f>
        <v>0</v>
      </c>
      <c r="BM180" s="154"/>
      <c r="BN180" s="154"/>
      <c r="BO180" s="154"/>
      <c r="BP180" s="154"/>
      <c r="BQ180" s="154"/>
      <c r="BR180" s="154"/>
      <c r="BS180" s="154"/>
      <c r="BX180" s="16"/>
      <c r="BY180" s="16"/>
      <c r="BZ180" s="16"/>
    </row>
    <row r="181" spans="14:78" ht="12.75" x14ac:dyDescent="0.2">
      <c r="N181" s="14" t="s">
        <v>90</v>
      </c>
      <c r="O181" s="14" t="s">
        <v>112</v>
      </c>
      <c r="P181" s="14">
        <v>8</v>
      </c>
      <c r="Q181" s="67"/>
      <c r="R181" s="67"/>
      <c r="S181" s="67" t="str">
        <f t="shared" si="4"/>
        <v>8GA</v>
      </c>
      <c r="T181" s="67" t="str">
        <f t="shared" si="5"/>
        <v>8GA</v>
      </c>
      <c r="U181" s="67" t="str">
        <f t="shared" si="1"/>
        <v>8VA</v>
      </c>
      <c r="W181" s="14">
        <f>SUMIF($X$360:$X$1311,U181,$BN$360:$BN$1311)</f>
        <v>0</v>
      </c>
      <c r="AE181" s="29"/>
      <c r="AF181" s="26" t="s">
        <v>33</v>
      </c>
      <c r="AG181" s="29"/>
      <c r="AH181" s="29"/>
      <c r="AI181" s="29"/>
      <c r="AJ181" s="29"/>
      <c r="AK181" s="29"/>
      <c r="AL181" s="29"/>
      <c r="AM181" s="29"/>
      <c r="AN181" s="154">
        <f>SUMIF($X$196:$X$1000,CONCATENATE($P181,MID(AN$168,1,1),"N"),$BN$196:$BN$1000)</f>
        <v>1760.1999999999996</v>
      </c>
      <c r="AO181" s="154"/>
      <c r="AP181" s="154"/>
      <c r="AQ181" s="154"/>
      <c r="AR181" s="154"/>
      <c r="AS181" s="154"/>
      <c r="AT181" s="154"/>
      <c r="AU181" s="154"/>
      <c r="AV181" s="154">
        <f>SUMIF($X$196:$X$1000,CONCATENATE($P181,MID(AV$168,1,1),"N"),$BN$196:$BN$1000)</f>
        <v>327</v>
      </c>
      <c r="AW181" s="154"/>
      <c r="AX181" s="154"/>
      <c r="AY181" s="154"/>
      <c r="AZ181" s="154"/>
      <c r="BA181" s="154"/>
      <c r="BB181" s="154"/>
      <c r="BC181" s="154"/>
      <c r="BL181" s="154">
        <f>SUMIF($X$196:$X$1000,T181,$BN$196:$BN$1000)</f>
        <v>0</v>
      </c>
      <c r="BM181" s="154"/>
      <c r="BN181" s="154"/>
      <c r="BO181" s="154"/>
      <c r="BP181" s="154"/>
      <c r="BQ181" s="154"/>
      <c r="BR181" s="154"/>
      <c r="BS181" s="154"/>
      <c r="BX181" s="16"/>
      <c r="BY181" s="16"/>
      <c r="BZ181" s="16"/>
    </row>
    <row r="182" spans="14:78" ht="16.5" thickBot="1" x14ac:dyDescent="0.25">
      <c r="N182" s="14" t="s">
        <v>90</v>
      </c>
      <c r="O182" s="14" t="s">
        <v>112</v>
      </c>
      <c r="Q182" s="67"/>
      <c r="R182" s="67" t="s">
        <v>89</v>
      </c>
      <c r="S182" s="67"/>
      <c r="T182" s="67" t="str">
        <f t="shared" si="5"/>
        <v>GA</v>
      </c>
      <c r="AE182" s="34" t="s">
        <v>34</v>
      </c>
      <c r="AF182" s="35"/>
      <c r="AG182" s="35"/>
      <c r="AH182" s="35"/>
      <c r="AI182" s="35"/>
      <c r="AJ182" s="35"/>
      <c r="AK182" s="35"/>
      <c r="AL182" s="35"/>
      <c r="AM182" s="35"/>
      <c r="AN182" s="166" t="s">
        <v>62</v>
      </c>
      <c r="AO182" s="166"/>
      <c r="AP182" s="166"/>
      <c r="AQ182" s="166"/>
      <c r="AR182" s="166"/>
      <c r="AS182" s="166"/>
      <c r="AT182" s="166"/>
      <c r="AU182" s="166"/>
      <c r="AV182" s="158">
        <f>SUMIF($X$358:$X$1310,R182,$BN$358:$BN$1310)</f>
        <v>2465</v>
      </c>
      <c r="AW182" s="159"/>
      <c r="AX182" s="159"/>
      <c r="AY182" s="159"/>
      <c r="AZ182" s="159"/>
      <c r="BA182" s="159"/>
      <c r="BB182" s="159"/>
      <c r="BC182" s="159"/>
      <c r="BL182" s="166" t="s">
        <v>62</v>
      </c>
      <c r="BM182" s="166"/>
      <c r="BN182" s="166"/>
      <c r="BO182" s="166"/>
      <c r="BP182" s="166"/>
      <c r="BQ182" s="166"/>
      <c r="BR182" s="166"/>
      <c r="BS182" s="166"/>
      <c r="BX182" s="16"/>
      <c r="BY182" s="16"/>
      <c r="BZ182" s="16"/>
    </row>
    <row r="183" spans="14:78" ht="15.75" x14ac:dyDescent="0.25">
      <c r="AE183" s="36" t="s">
        <v>52</v>
      </c>
      <c r="AN183" s="172">
        <f>AN170+AN171+AN178+AN174</f>
        <v>8800.9999999999982</v>
      </c>
      <c r="AO183" s="172"/>
      <c r="AP183" s="172"/>
      <c r="AQ183" s="172"/>
      <c r="AR183" s="172"/>
      <c r="AS183" s="172"/>
      <c r="AT183" s="172"/>
      <c r="AU183" s="172"/>
      <c r="AV183" s="172">
        <f>AV170+AV171+AV178+AV174+AV182</f>
        <v>4100</v>
      </c>
      <c r="AW183" s="172"/>
      <c r="AX183" s="172"/>
      <c r="AY183" s="172"/>
      <c r="AZ183" s="172"/>
      <c r="BA183" s="172"/>
      <c r="BB183" s="172"/>
      <c r="BC183" s="172"/>
      <c r="BL183" s="172">
        <f>BL170+BL171+BL178+BL174</f>
        <v>850</v>
      </c>
      <c r="BM183" s="172"/>
      <c r="BN183" s="172"/>
      <c r="BO183" s="172"/>
      <c r="BP183" s="172"/>
      <c r="BQ183" s="172"/>
      <c r="BR183" s="172"/>
      <c r="BS183" s="172"/>
      <c r="BX183" s="16"/>
      <c r="BY183" s="16"/>
      <c r="BZ183" s="16"/>
    </row>
    <row r="184" spans="14:78" x14ac:dyDescent="0.2">
      <c r="BX184" s="16"/>
      <c r="BY184" s="16"/>
      <c r="BZ184" s="16"/>
    </row>
    <row r="185" spans="14:78" x14ac:dyDescent="0.2">
      <c r="BX185" s="16"/>
      <c r="BY185" s="16"/>
      <c r="BZ185" s="16"/>
    </row>
    <row r="186" spans="14:78" x14ac:dyDescent="0.2">
      <c r="BX186" s="16"/>
      <c r="BY186" s="16"/>
      <c r="BZ186" s="16"/>
    </row>
    <row r="187" spans="14:78" x14ac:dyDescent="0.2">
      <c r="BX187" s="16"/>
      <c r="BY187" s="16"/>
      <c r="BZ187" s="16"/>
    </row>
    <row r="188" spans="14:78" x14ac:dyDescent="0.2">
      <c r="BX188" s="16"/>
      <c r="BY188" s="16"/>
      <c r="BZ188" s="16"/>
    </row>
    <row r="189" spans="14:78" hidden="1" x14ac:dyDescent="0.2">
      <c r="BX189" s="16"/>
      <c r="BY189" s="16"/>
      <c r="BZ189" s="16"/>
    </row>
    <row r="190" spans="14:78" hidden="1" x14ac:dyDescent="0.2">
      <c r="BX190" s="16"/>
      <c r="BY190" s="16"/>
      <c r="BZ190" s="16"/>
    </row>
    <row r="191" spans="14:78" ht="15.75" hidden="1" thickBot="1" x14ac:dyDescent="0.25">
      <c r="AE191" s="77" t="s">
        <v>108</v>
      </c>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X191" s="16"/>
      <c r="BY191" s="16"/>
      <c r="BZ191" s="16"/>
    </row>
    <row r="192" spans="14:78" ht="11.25" hidden="1" customHeight="1" x14ac:dyDescent="0.2">
      <c r="AE192" s="73"/>
      <c r="BK192" s="68"/>
      <c r="BS192" s="75" t="s">
        <v>101</v>
      </c>
      <c r="BX192" s="16"/>
      <c r="BY192" s="16"/>
      <c r="BZ192" s="16"/>
    </row>
    <row r="193" spans="1:78" ht="10.5" hidden="1" customHeight="1" x14ac:dyDescent="0.2">
      <c r="AA193" s="38"/>
      <c r="AC193" s="39"/>
      <c r="AD193" s="40"/>
      <c r="AF193" s="39"/>
      <c r="AG193" s="42"/>
      <c r="AH193" s="39"/>
      <c r="BX193" s="16"/>
      <c r="BY193" s="16"/>
      <c r="BZ193" s="16"/>
    </row>
    <row r="194" spans="1:78" ht="12.75" hidden="1" customHeight="1" x14ac:dyDescent="0.2">
      <c r="F194" s="14">
        <v>0</v>
      </c>
      <c r="I194" s="37" t="s">
        <v>60</v>
      </c>
      <c r="AA194" s="38"/>
      <c r="AB194" s="41"/>
      <c r="AC194" s="39"/>
      <c r="AD194" s="40"/>
      <c r="AE194" s="41" t="s">
        <v>82</v>
      </c>
      <c r="AF194" s="39"/>
      <c r="AG194" s="42"/>
      <c r="AH194" s="39"/>
      <c r="BB194" s="130"/>
      <c r="BC194" s="130"/>
      <c r="BD194" s="130"/>
      <c r="BE194" s="130"/>
      <c r="BF194" s="130"/>
      <c r="BG194" s="130"/>
      <c r="BH194" s="130"/>
      <c r="BI194" s="130"/>
      <c r="BJ194" s="130"/>
      <c r="BK194" s="130"/>
      <c r="BL194" s="130"/>
      <c r="BM194" s="130"/>
      <c r="BN194" s="130"/>
      <c r="BO194" s="130"/>
      <c r="BP194" s="130"/>
      <c r="BQ194" s="130"/>
      <c r="BR194" s="130"/>
      <c r="BS194" s="130"/>
      <c r="BT194" s="44"/>
      <c r="BX194" s="16"/>
      <c r="BY194" s="16"/>
      <c r="BZ194" s="16"/>
    </row>
    <row r="195" spans="1:78" ht="31.5" hidden="1" customHeight="1" x14ac:dyDescent="0.2">
      <c r="A195" s="46" t="s">
        <v>64</v>
      </c>
      <c r="B195" s="46" t="s">
        <v>55</v>
      </c>
      <c r="C195" s="70" t="s">
        <v>27</v>
      </c>
      <c r="D195" s="70" t="s">
        <v>58</v>
      </c>
      <c r="E195" s="14" t="s">
        <v>57</v>
      </c>
      <c r="F195" s="14" t="s">
        <v>56</v>
      </c>
      <c r="G195" s="46" t="s">
        <v>65</v>
      </c>
      <c r="H195" s="46" t="s">
        <v>91</v>
      </c>
      <c r="N195" s="14">
        <v>0</v>
      </c>
      <c r="O195" s="14">
        <v>1</v>
      </c>
      <c r="P195" s="14">
        <v>2</v>
      </c>
      <c r="Q195" s="14">
        <v>3</v>
      </c>
      <c r="R195" s="14">
        <v>4</v>
      </c>
      <c r="S195" s="14">
        <v>5</v>
      </c>
      <c r="T195" s="14">
        <v>6</v>
      </c>
      <c r="U195" s="14">
        <v>7</v>
      </c>
      <c r="V195" s="14">
        <v>8</v>
      </c>
      <c r="W195" s="14" t="s">
        <v>49</v>
      </c>
      <c r="AA195" s="38"/>
      <c r="AB195" s="41"/>
      <c r="AC195" s="39"/>
      <c r="AD195" s="40"/>
      <c r="AE195" s="142" t="s">
        <v>83</v>
      </c>
      <c r="AF195" s="142"/>
      <c r="AG195" s="142"/>
      <c r="AH195" s="142"/>
      <c r="AI195" s="142"/>
      <c r="AJ195" s="142"/>
      <c r="AK195" s="142"/>
      <c r="AL195" s="142"/>
      <c r="AM195" s="142"/>
      <c r="AN195" s="142" t="s">
        <v>84</v>
      </c>
      <c r="AO195" s="142"/>
      <c r="AP195" s="142"/>
      <c r="AQ195" s="142"/>
      <c r="AR195" s="142"/>
      <c r="AS195" s="142"/>
      <c r="AT195" s="142"/>
      <c r="AU195" s="142"/>
      <c r="AV195" s="142"/>
      <c r="AW195" s="142"/>
      <c r="AX195" s="142"/>
      <c r="AY195" s="142"/>
      <c r="AZ195" s="142"/>
      <c r="BA195" s="142"/>
      <c r="BB195" s="142" t="s">
        <v>54</v>
      </c>
      <c r="BC195" s="142"/>
      <c r="BD195" s="142"/>
      <c r="BE195" s="142"/>
      <c r="BF195" s="142"/>
      <c r="BG195" s="142"/>
      <c r="BH195" s="143" t="s">
        <v>99</v>
      </c>
      <c r="BI195" s="143"/>
      <c r="BJ195" s="143"/>
      <c r="BK195" s="143"/>
      <c r="BL195" s="143"/>
      <c r="BM195" s="143"/>
      <c r="BN195" s="143" t="s">
        <v>52</v>
      </c>
      <c r="BO195" s="143"/>
      <c r="BP195" s="143"/>
      <c r="BQ195" s="143"/>
      <c r="BR195" s="143"/>
      <c r="BS195" s="143"/>
      <c r="BT195" s="44"/>
      <c r="BU195" s="43"/>
      <c r="BV195" s="45"/>
      <c r="BW195" s="45"/>
      <c r="BX195" s="16"/>
      <c r="BY195" s="16"/>
      <c r="BZ195" s="16"/>
    </row>
    <row r="196" spans="1:78" ht="12.75" hidden="1" customHeight="1" x14ac:dyDescent="0.2">
      <c r="F196" s="14">
        <f>F194</f>
        <v>0</v>
      </c>
      <c r="W196" s="14">
        <f>IF(F196="","",HLOOKUP(F196,$N$113:$V$119,7,0))</f>
        <v>1</v>
      </c>
      <c r="X196" s="14" t="str">
        <f>CONCATENATE(F196,A196,G196)</f>
        <v>0</v>
      </c>
      <c r="AA196" s="38"/>
      <c r="AB196" s="41"/>
      <c r="AC196" s="39"/>
      <c r="AD196" s="40"/>
      <c r="AE196" s="136"/>
      <c r="AF196" s="136"/>
      <c r="AG196" s="136"/>
      <c r="AH196" s="136"/>
      <c r="AI196" s="136"/>
      <c r="AJ196" s="136"/>
      <c r="AK196" s="136"/>
      <c r="AL196" s="136"/>
      <c r="AM196" s="136"/>
      <c r="AN196" s="63"/>
      <c r="AO196" s="62"/>
      <c r="AP196" s="62"/>
      <c r="AQ196" s="62"/>
      <c r="AR196" s="62"/>
      <c r="AS196" s="62"/>
      <c r="AT196" s="63"/>
      <c r="AU196" s="64"/>
      <c r="AV196" s="64"/>
      <c r="AW196" s="64"/>
      <c r="AX196" s="64"/>
      <c r="AY196" s="64"/>
      <c r="AZ196" s="64"/>
      <c r="BA196" s="64"/>
      <c r="BB196" s="137"/>
      <c r="BC196" s="137"/>
      <c r="BD196" s="137"/>
      <c r="BE196" s="137"/>
      <c r="BF196" s="137"/>
      <c r="BG196" s="137"/>
      <c r="BH196" s="138"/>
      <c r="BI196" s="138"/>
      <c r="BJ196" s="138"/>
      <c r="BK196" s="138"/>
      <c r="BL196" s="138"/>
      <c r="BM196" s="138"/>
      <c r="BN196" s="139" t="str">
        <f>IF(BH196="","",BB196*BH196)</f>
        <v/>
      </c>
      <c r="BO196" s="140"/>
      <c r="BP196" s="140"/>
      <c r="BQ196" s="140"/>
      <c r="BR196" s="140"/>
      <c r="BS196" s="140"/>
      <c r="BT196" s="44"/>
      <c r="BU196" s="43"/>
      <c r="BV196" s="43"/>
      <c r="BW196" s="43"/>
      <c r="BX196" s="16"/>
      <c r="BY196" s="16"/>
      <c r="BZ196" s="16"/>
    </row>
    <row r="197" spans="1:78" ht="12.75" hidden="1" x14ac:dyDescent="0.2">
      <c r="F197" s="14">
        <f>F196</f>
        <v>0</v>
      </c>
      <c r="W197" s="14">
        <f t="shared" ref="W197:W230" si="6">IF(F197="","",HLOOKUP(F197,$N$113:$V$119,7,0))</f>
        <v>1</v>
      </c>
      <c r="X197" s="14" t="str">
        <f>CONCATENATE(F197,A197,G197)</f>
        <v>0</v>
      </c>
      <c r="AA197" s="38"/>
      <c r="AB197" s="41"/>
      <c r="AC197" s="39"/>
      <c r="AD197" s="40"/>
      <c r="AE197" s="131"/>
      <c r="AF197" s="131"/>
      <c r="AG197" s="131"/>
      <c r="AH197" s="131"/>
      <c r="AI197" s="131"/>
      <c r="AJ197" s="131"/>
      <c r="AK197" s="131"/>
      <c r="AL197" s="131"/>
      <c r="AM197" s="131"/>
      <c r="AN197" s="60"/>
      <c r="AO197" s="53"/>
      <c r="AP197" s="53"/>
      <c r="AQ197" s="53"/>
      <c r="AR197" s="53"/>
      <c r="AS197" s="53"/>
      <c r="AT197" s="61"/>
      <c r="AU197" s="59"/>
      <c r="AV197" s="59"/>
      <c r="AW197" s="59"/>
      <c r="AX197" s="59"/>
      <c r="AY197" s="59"/>
      <c r="AZ197" s="59"/>
      <c r="BA197" s="59"/>
      <c r="BB197" s="132"/>
      <c r="BC197" s="132"/>
      <c r="BD197" s="132"/>
      <c r="BE197" s="132"/>
      <c r="BF197" s="132"/>
      <c r="BG197" s="132"/>
      <c r="BH197" s="133"/>
      <c r="BI197" s="133"/>
      <c r="BJ197" s="133"/>
      <c r="BK197" s="133"/>
      <c r="BL197" s="133"/>
      <c r="BM197" s="133"/>
      <c r="BN197" s="134" t="str">
        <f t="shared" ref="BN197:BN230" si="7">IF(BH197="","",BB197*BH197)</f>
        <v/>
      </c>
      <c r="BO197" s="135"/>
      <c r="BP197" s="135"/>
      <c r="BQ197" s="135"/>
      <c r="BR197" s="135"/>
      <c r="BS197" s="135"/>
      <c r="BT197" s="44"/>
      <c r="BU197" s="43"/>
      <c r="BV197" s="43"/>
      <c r="BW197" s="43"/>
      <c r="BX197" s="16"/>
      <c r="BY197" s="16"/>
      <c r="BZ197" s="16"/>
    </row>
    <row r="198" spans="1:78" ht="12.75" hidden="1" customHeight="1" x14ac:dyDescent="0.2">
      <c r="F198" s="14">
        <f t="shared" ref="F198:F231" si="8">F197</f>
        <v>0</v>
      </c>
      <c r="W198" s="14">
        <f t="shared" si="6"/>
        <v>1</v>
      </c>
      <c r="X198" s="14" t="str">
        <f t="shared" ref="X198:X230" si="9">CONCATENATE(F198,A198,G198)</f>
        <v>0</v>
      </c>
      <c r="AA198" s="38"/>
      <c r="AB198" s="41"/>
      <c r="AC198" s="39"/>
      <c r="AD198" s="40"/>
      <c r="AE198" s="136"/>
      <c r="AF198" s="136"/>
      <c r="AG198" s="136"/>
      <c r="AH198" s="136"/>
      <c r="AI198" s="136"/>
      <c r="AJ198" s="136"/>
      <c r="AK198" s="136"/>
      <c r="AL198" s="136"/>
      <c r="AM198" s="136"/>
      <c r="AN198" s="63"/>
      <c r="AO198" s="62"/>
      <c r="AP198" s="62"/>
      <c r="AQ198" s="62"/>
      <c r="AR198" s="62"/>
      <c r="AS198" s="62"/>
      <c r="AT198" s="63"/>
      <c r="AU198" s="64"/>
      <c r="AV198" s="64"/>
      <c r="AW198" s="64"/>
      <c r="AX198" s="64"/>
      <c r="AY198" s="64"/>
      <c r="AZ198" s="64"/>
      <c r="BA198" s="64"/>
      <c r="BB198" s="137"/>
      <c r="BC198" s="137"/>
      <c r="BD198" s="137"/>
      <c r="BE198" s="137"/>
      <c r="BF198" s="137"/>
      <c r="BG198" s="137"/>
      <c r="BH198" s="138"/>
      <c r="BI198" s="138"/>
      <c r="BJ198" s="138"/>
      <c r="BK198" s="138"/>
      <c r="BL198" s="138"/>
      <c r="BM198" s="138"/>
      <c r="BN198" s="139" t="str">
        <f t="shared" si="7"/>
        <v/>
      </c>
      <c r="BO198" s="140"/>
      <c r="BP198" s="140"/>
      <c r="BQ198" s="140"/>
      <c r="BR198" s="140"/>
      <c r="BS198" s="140"/>
      <c r="BT198" s="44"/>
      <c r="BU198" s="43"/>
      <c r="BV198" s="43"/>
      <c r="BW198" s="43"/>
      <c r="BX198" s="16"/>
      <c r="BY198" s="16"/>
      <c r="BZ198" s="16"/>
    </row>
    <row r="199" spans="1:78" ht="12.75" hidden="1" customHeight="1" x14ac:dyDescent="0.2">
      <c r="F199" s="14">
        <f t="shared" si="8"/>
        <v>0</v>
      </c>
      <c r="W199" s="14">
        <f t="shared" si="6"/>
        <v>1</v>
      </c>
      <c r="X199" s="14" t="str">
        <f t="shared" si="9"/>
        <v>0</v>
      </c>
      <c r="AA199" s="38"/>
      <c r="AB199" s="41"/>
      <c r="AC199" s="39"/>
      <c r="AD199" s="40"/>
      <c r="AE199" s="131"/>
      <c r="AF199" s="131"/>
      <c r="AG199" s="131"/>
      <c r="AH199" s="131"/>
      <c r="AI199" s="131"/>
      <c r="AJ199" s="131"/>
      <c r="AK199" s="131"/>
      <c r="AL199" s="131"/>
      <c r="AM199" s="131"/>
      <c r="AN199" s="60"/>
      <c r="AO199" s="53"/>
      <c r="AP199" s="53"/>
      <c r="AQ199" s="53"/>
      <c r="AR199" s="53"/>
      <c r="AS199" s="53"/>
      <c r="AT199" s="61"/>
      <c r="AU199" s="59"/>
      <c r="AV199" s="59"/>
      <c r="AW199" s="59"/>
      <c r="AX199" s="59"/>
      <c r="AY199" s="59"/>
      <c r="AZ199" s="59"/>
      <c r="BA199" s="59"/>
      <c r="BB199" s="132"/>
      <c r="BC199" s="132"/>
      <c r="BD199" s="132"/>
      <c r="BE199" s="132"/>
      <c r="BF199" s="132"/>
      <c r="BG199" s="132"/>
      <c r="BH199" s="133"/>
      <c r="BI199" s="133"/>
      <c r="BJ199" s="133"/>
      <c r="BK199" s="133"/>
      <c r="BL199" s="133"/>
      <c r="BM199" s="133"/>
      <c r="BN199" s="134" t="str">
        <f t="shared" si="7"/>
        <v/>
      </c>
      <c r="BO199" s="135"/>
      <c r="BP199" s="135"/>
      <c r="BQ199" s="135"/>
      <c r="BR199" s="135"/>
      <c r="BS199" s="135"/>
      <c r="BT199" s="71"/>
      <c r="BU199" s="72"/>
      <c r="BV199" s="72"/>
      <c r="BW199" s="72"/>
      <c r="BX199" s="16"/>
      <c r="BY199" s="16"/>
      <c r="BZ199" s="16"/>
    </row>
    <row r="200" spans="1:78" ht="12.75" hidden="1" x14ac:dyDescent="0.2">
      <c r="F200" s="14">
        <f t="shared" si="8"/>
        <v>0</v>
      </c>
      <c r="W200" s="14">
        <f>IF(F200="","",HLOOKUP(F200,$N$113:$V$119,7,0))</f>
        <v>1</v>
      </c>
      <c r="X200" s="14" t="str">
        <f t="shared" si="9"/>
        <v>0</v>
      </c>
      <c r="AA200" s="38"/>
      <c r="AB200" s="41"/>
      <c r="AC200" s="39"/>
      <c r="AD200" s="40"/>
      <c r="AE200" s="136"/>
      <c r="AF200" s="136"/>
      <c r="AG200" s="136"/>
      <c r="AH200" s="136"/>
      <c r="AI200" s="136"/>
      <c r="AJ200" s="136"/>
      <c r="AK200" s="136"/>
      <c r="AL200" s="136"/>
      <c r="AM200" s="136"/>
      <c r="AN200" s="63"/>
      <c r="AO200" s="62"/>
      <c r="AP200" s="62"/>
      <c r="AQ200" s="62"/>
      <c r="AR200" s="62"/>
      <c r="AS200" s="62"/>
      <c r="AT200" s="63"/>
      <c r="AU200" s="64"/>
      <c r="AV200" s="64"/>
      <c r="AW200" s="64"/>
      <c r="AX200" s="64"/>
      <c r="AY200" s="64"/>
      <c r="AZ200" s="64"/>
      <c r="BA200" s="64"/>
      <c r="BB200" s="137"/>
      <c r="BC200" s="137"/>
      <c r="BD200" s="137"/>
      <c r="BE200" s="137"/>
      <c r="BF200" s="137"/>
      <c r="BG200" s="137"/>
      <c r="BH200" s="138"/>
      <c r="BI200" s="138"/>
      <c r="BJ200" s="138"/>
      <c r="BK200" s="138"/>
      <c r="BL200" s="138"/>
      <c r="BM200" s="138"/>
      <c r="BN200" s="139" t="str">
        <f t="shared" si="7"/>
        <v/>
      </c>
      <c r="BO200" s="140"/>
      <c r="BP200" s="140"/>
      <c r="BQ200" s="140"/>
      <c r="BR200" s="140"/>
      <c r="BS200" s="140"/>
      <c r="BT200" s="71"/>
      <c r="BU200" s="72"/>
      <c r="BV200" s="72"/>
      <c r="BW200" s="72"/>
      <c r="BX200" s="16"/>
      <c r="BY200" s="16"/>
      <c r="BZ200" s="16"/>
    </row>
    <row r="201" spans="1:78" ht="12.75" hidden="1" customHeight="1" x14ac:dyDescent="0.2">
      <c r="F201" s="14">
        <f t="shared" si="8"/>
        <v>0</v>
      </c>
      <c r="W201" s="14">
        <f t="shared" si="6"/>
        <v>1</v>
      </c>
      <c r="X201" s="14" t="str">
        <f t="shared" si="9"/>
        <v>0</v>
      </c>
      <c r="AA201" s="38"/>
      <c r="AB201" s="41"/>
      <c r="AC201" s="39"/>
      <c r="AD201" s="40"/>
      <c r="AE201" s="131"/>
      <c r="AF201" s="131"/>
      <c r="AG201" s="131"/>
      <c r="AH201" s="131"/>
      <c r="AI201" s="131"/>
      <c r="AJ201" s="131"/>
      <c r="AK201" s="131"/>
      <c r="AL201" s="131"/>
      <c r="AM201" s="131"/>
      <c r="AN201" s="60"/>
      <c r="AO201" s="53"/>
      <c r="AP201" s="53"/>
      <c r="AQ201" s="53"/>
      <c r="AR201" s="53"/>
      <c r="AS201" s="53"/>
      <c r="AT201" s="61"/>
      <c r="AU201" s="59"/>
      <c r="AV201" s="59"/>
      <c r="AW201" s="59"/>
      <c r="AX201" s="59"/>
      <c r="AY201" s="59"/>
      <c r="AZ201" s="59"/>
      <c r="BA201" s="59"/>
      <c r="BB201" s="132"/>
      <c r="BC201" s="132"/>
      <c r="BD201" s="132"/>
      <c r="BE201" s="132"/>
      <c r="BF201" s="132"/>
      <c r="BG201" s="132"/>
      <c r="BH201" s="133"/>
      <c r="BI201" s="133"/>
      <c r="BJ201" s="133"/>
      <c r="BK201" s="133"/>
      <c r="BL201" s="133"/>
      <c r="BM201" s="133"/>
      <c r="BN201" s="134" t="str">
        <f t="shared" si="7"/>
        <v/>
      </c>
      <c r="BO201" s="135"/>
      <c r="BP201" s="135"/>
      <c r="BQ201" s="135"/>
      <c r="BR201" s="135"/>
      <c r="BS201" s="135"/>
      <c r="BT201" s="71"/>
      <c r="BU201" s="72"/>
      <c r="BV201" s="72"/>
      <c r="BW201" s="72"/>
      <c r="BX201" s="16"/>
      <c r="BY201" s="16"/>
      <c r="BZ201" s="16"/>
    </row>
    <row r="202" spans="1:78" ht="12.75" hidden="1" x14ac:dyDescent="0.2">
      <c r="F202" s="14">
        <f t="shared" si="8"/>
        <v>0</v>
      </c>
      <c r="W202" s="14">
        <f t="shared" si="6"/>
        <v>1</v>
      </c>
      <c r="X202" s="14" t="str">
        <f t="shared" si="9"/>
        <v>0</v>
      </c>
      <c r="AA202" s="38"/>
      <c r="AB202" s="41"/>
      <c r="AC202" s="39"/>
      <c r="AD202" s="40"/>
      <c r="AE202" s="136"/>
      <c r="AF202" s="136"/>
      <c r="AG202" s="136"/>
      <c r="AH202" s="136"/>
      <c r="AI202" s="136"/>
      <c r="AJ202" s="136"/>
      <c r="AK202" s="136"/>
      <c r="AL202" s="136"/>
      <c r="AM202" s="136"/>
      <c r="AN202" s="63"/>
      <c r="AO202" s="62"/>
      <c r="AP202" s="62"/>
      <c r="AQ202" s="62"/>
      <c r="AR202" s="62"/>
      <c r="AS202" s="62"/>
      <c r="AT202" s="63"/>
      <c r="AU202" s="64"/>
      <c r="AV202" s="64"/>
      <c r="AW202" s="64"/>
      <c r="AX202" s="64"/>
      <c r="AY202" s="64"/>
      <c r="AZ202" s="64"/>
      <c r="BA202" s="64"/>
      <c r="BB202" s="137"/>
      <c r="BC202" s="137"/>
      <c r="BD202" s="137"/>
      <c r="BE202" s="137"/>
      <c r="BF202" s="137"/>
      <c r="BG202" s="137"/>
      <c r="BH202" s="138"/>
      <c r="BI202" s="138"/>
      <c r="BJ202" s="138"/>
      <c r="BK202" s="138"/>
      <c r="BL202" s="138"/>
      <c r="BM202" s="138"/>
      <c r="BN202" s="139" t="str">
        <f t="shared" si="7"/>
        <v/>
      </c>
      <c r="BO202" s="140"/>
      <c r="BP202" s="140"/>
      <c r="BQ202" s="140"/>
      <c r="BR202" s="140"/>
      <c r="BS202" s="140"/>
      <c r="BT202" s="71"/>
      <c r="BU202" s="72"/>
      <c r="BV202" s="72"/>
      <c r="BW202" s="72"/>
      <c r="BX202" s="16"/>
      <c r="BY202" s="16"/>
      <c r="BZ202" s="16"/>
    </row>
    <row r="203" spans="1:78" ht="12.75" hidden="1" customHeight="1" x14ac:dyDescent="0.2">
      <c r="F203" s="14">
        <f t="shared" si="8"/>
        <v>0</v>
      </c>
      <c r="W203" s="14">
        <f t="shared" si="6"/>
        <v>1</v>
      </c>
      <c r="X203" s="14" t="str">
        <f t="shared" si="9"/>
        <v>0</v>
      </c>
      <c r="AA203" s="38"/>
      <c r="AB203" s="41"/>
      <c r="AC203" s="39"/>
      <c r="AD203" s="40"/>
      <c r="AE203" s="131"/>
      <c r="AF203" s="131"/>
      <c r="AG203" s="131"/>
      <c r="AH203" s="131"/>
      <c r="AI203" s="131"/>
      <c r="AJ203" s="131"/>
      <c r="AK203" s="131"/>
      <c r="AL203" s="131"/>
      <c r="AM203" s="131"/>
      <c r="AN203" s="60"/>
      <c r="AO203" s="53"/>
      <c r="AP203" s="53"/>
      <c r="AQ203" s="53"/>
      <c r="AR203" s="53"/>
      <c r="AS203" s="53"/>
      <c r="AT203" s="61"/>
      <c r="AU203" s="59"/>
      <c r="AV203" s="59"/>
      <c r="AW203" s="59"/>
      <c r="AX203" s="59"/>
      <c r="AY203" s="59"/>
      <c r="AZ203" s="59"/>
      <c r="BA203" s="59"/>
      <c r="BB203" s="132"/>
      <c r="BC203" s="132"/>
      <c r="BD203" s="132"/>
      <c r="BE203" s="132"/>
      <c r="BF203" s="132"/>
      <c r="BG203" s="132"/>
      <c r="BH203" s="133"/>
      <c r="BI203" s="133"/>
      <c r="BJ203" s="133"/>
      <c r="BK203" s="133"/>
      <c r="BL203" s="133"/>
      <c r="BM203" s="133"/>
      <c r="BN203" s="134" t="str">
        <f t="shared" si="7"/>
        <v/>
      </c>
      <c r="BO203" s="135"/>
      <c r="BP203" s="135"/>
      <c r="BQ203" s="135"/>
      <c r="BR203" s="135"/>
      <c r="BS203" s="135"/>
      <c r="BT203" s="71"/>
      <c r="BU203" s="72"/>
      <c r="BV203" s="72"/>
      <c r="BW203" s="72"/>
      <c r="BX203" s="16"/>
      <c r="BY203" s="16"/>
      <c r="BZ203" s="16"/>
    </row>
    <row r="204" spans="1:78" ht="12.75" hidden="1" x14ac:dyDescent="0.2">
      <c r="F204" s="14">
        <f t="shared" si="8"/>
        <v>0</v>
      </c>
      <c r="W204" s="14">
        <f t="shared" si="6"/>
        <v>1</v>
      </c>
      <c r="X204" s="14" t="str">
        <f t="shared" si="9"/>
        <v>0</v>
      </c>
      <c r="AA204" s="38"/>
      <c r="AB204" s="41"/>
      <c r="AC204" s="39"/>
      <c r="AD204" s="40"/>
      <c r="AE204" s="136"/>
      <c r="AF204" s="136"/>
      <c r="AG204" s="136"/>
      <c r="AH204" s="136"/>
      <c r="AI204" s="136"/>
      <c r="AJ204" s="136"/>
      <c r="AK204" s="136"/>
      <c r="AL204" s="136"/>
      <c r="AM204" s="136"/>
      <c r="AN204" s="63"/>
      <c r="AO204" s="62"/>
      <c r="AP204" s="62"/>
      <c r="AQ204" s="62"/>
      <c r="AR204" s="62"/>
      <c r="AS204" s="62"/>
      <c r="AT204" s="63"/>
      <c r="AU204" s="64"/>
      <c r="AV204" s="64"/>
      <c r="AW204" s="64"/>
      <c r="AX204" s="64"/>
      <c r="AY204" s="64"/>
      <c r="AZ204" s="64"/>
      <c r="BA204" s="64"/>
      <c r="BB204" s="137"/>
      <c r="BC204" s="137"/>
      <c r="BD204" s="137"/>
      <c r="BE204" s="137"/>
      <c r="BF204" s="137"/>
      <c r="BG204" s="137"/>
      <c r="BH204" s="138"/>
      <c r="BI204" s="138"/>
      <c r="BJ204" s="138"/>
      <c r="BK204" s="138"/>
      <c r="BL204" s="138"/>
      <c r="BM204" s="138"/>
      <c r="BN204" s="139" t="str">
        <f t="shared" si="7"/>
        <v/>
      </c>
      <c r="BO204" s="140"/>
      <c r="BP204" s="140"/>
      <c r="BQ204" s="140"/>
      <c r="BR204" s="140"/>
      <c r="BS204" s="140"/>
      <c r="BT204" s="71"/>
      <c r="BU204" s="72"/>
      <c r="BV204" s="72"/>
      <c r="BW204" s="72"/>
      <c r="BX204" s="16"/>
      <c r="BY204" s="16"/>
      <c r="BZ204" s="16"/>
    </row>
    <row r="205" spans="1:78" ht="12.75" hidden="1" customHeight="1" x14ac:dyDescent="0.2">
      <c r="F205" s="14">
        <f t="shared" si="8"/>
        <v>0</v>
      </c>
      <c r="W205" s="14">
        <f t="shared" si="6"/>
        <v>1</v>
      </c>
      <c r="X205" s="14" t="str">
        <f t="shared" si="9"/>
        <v>0</v>
      </c>
      <c r="AA205" s="38"/>
      <c r="AB205" s="41"/>
      <c r="AC205" s="39"/>
      <c r="AD205" s="40"/>
      <c r="AE205" s="131"/>
      <c r="AF205" s="131"/>
      <c r="AG205" s="131"/>
      <c r="AH205" s="131"/>
      <c r="AI205" s="131"/>
      <c r="AJ205" s="131"/>
      <c r="AK205" s="131"/>
      <c r="AL205" s="131"/>
      <c r="AM205" s="131"/>
      <c r="AN205" s="60"/>
      <c r="AO205" s="53"/>
      <c r="AP205" s="53"/>
      <c r="AQ205" s="53"/>
      <c r="AR205" s="53"/>
      <c r="AS205" s="53"/>
      <c r="AT205" s="61"/>
      <c r="AU205" s="59"/>
      <c r="AV205" s="59"/>
      <c r="AW205" s="59"/>
      <c r="AX205" s="59"/>
      <c r="AY205" s="59"/>
      <c r="AZ205" s="59"/>
      <c r="BA205" s="59"/>
      <c r="BB205" s="132"/>
      <c r="BC205" s="132"/>
      <c r="BD205" s="132"/>
      <c r="BE205" s="132"/>
      <c r="BF205" s="132"/>
      <c r="BG205" s="132"/>
      <c r="BH205" s="133"/>
      <c r="BI205" s="133"/>
      <c r="BJ205" s="133"/>
      <c r="BK205" s="133"/>
      <c r="BL205" s="133"/>
      <c r="BM205" s="133"/>
      <c r="BN205" s="134" t="str">
        <f t="shared" si="7"/>
        <v/>
      </c>
      <c r="BO205" s="135"/>
      <c r="BP205" s="135"/>
      <c r="BQ205" s="135"/>
      <c r="BR205" s="135"/>
      <c r="BS205" s="135"/>
      <c r="BT205" s="71"/>
      <c r="BU205" s="72"/>
      <c r="BV205" s="72"/>
      <c r="BW205" s="72"/>
      <c r="BX205" s="16"/>
      <c r="BY205" s="16"/>
      <c r="BZ205" s="16"/>
    </row>
    <row r="206" spans="1:78" ht="12.75" hidden="1" x14ac:dyDescent="0.2">
      <c r="F206" s="14">
        <f t="shared" si="8"/>
        <v>0</v>
      </c>
      <c r="W206" s="14">
        <f t="shared" si="6"/>
        <v>1</v>
      </c>
      <c r="X206" s="14" t="str">
        <f t="shared" si="9"/>
        <v>0</v>
      </c>
      <c r="AA206" s="38"/>
      <c r="AB206" s="41"/>
      <c r="AC206" s="39"/>
      <c r="AD206" s="40"/>
      <c r="AE206" s="136"/>
      <c r="AF206" s="136"/>
      <c r="AG206" s="136"/>
      <c r="AH206" s="136"/>
      <c r="AI206" s="136"/>
      <c r="AJ206" s="136"/>
      <c r="AK206" s="136"/>
      <c r="AL206" s="136"/>
      <c r="AM206" s="136"/>
      <c r="AN206" s="63"/>
      <c r="AO206" s="62"/>
      <c r="AP206" s="62"/>
      <c r="AQ206" s="62"/>
      <c r="AR206" s="62"/>
      <c r="AS206" s="62"/>
      <c r="AT206" s="63"/>
      <c r="AU206" s="64"/>
      <c r="AV206" s="64"/>
      <c r="AW206" s="64"/>
      <c r="AX206" s="64"/>
      <c r="AY206" s="64"/>
      <c r="AZ206" s="64"/>
      <c r="BA206" s="64"/>
      <c r="BB206" s="137"/>
      <c r="BC206" s="137"/>
      <c r="BD206" s="137"/>
      <c r="BE206" s="137"/>
      <c r="BF206" s="137"/>
      <c r="BG206" s="137"/>
      <c r="BH206" s="138"/>
      <c r="BI206" s="138"/>
      <c r="BJ206" s="138"/>
      <c r="BK206" s="138"/>
      <c r="BL206" s="138"/>
      <c r="BM206" s="138"/>
      <c r="BN206" s="139" t="str">
        <f t="shared" si="7"/>
        <v/>
      </c>
      <c r="BO206" s="140"/>
      <c r="BP206" s="140"/>
      <c r="BQ206" s="140"/>
      <c r="BR206" s="140"/>
      <c r="BS206" s="140"/>
      <c r="BT206" s="71"/>
      <c r="BU206" s="72"/>
      <c r="BV206" s="72"/>
      <c r="BW206" s="72"/>
      <c r="BX206" s="16"/>
      <c r="BY206" s="16"/>
      <c r="BZ206" s="16"/>
    </row>
    <row r="207" spans="1:78" ht="12.75" hidden="1" customHeight="1" x14ac:dyDescent="0.2">
      <c r="F207" s="14">
        <f t="shared" si="8"/>
        <v>0</v>
      </c>
      <c r="W207" s="14">
        <f t="shared" si="6"/>
        <v>1</v>
      </c>
      <c r="X207" s="14" t="str">
        <f t="shared" si="9"/>
        <v>0</v>
      </c>
      <c r="AA207" s="38"/>
      <c r="AB207" s="41"/>
      <c r="AC207" s="39"/>
      <c r="AD207" s="40"/>
      <c r="AE207" s="131"/>
      <c r="AF207" s="131"/>
      <c r="AG207" s="131"/>
      <c r="AH207" s="131"/>
      <c r="AI207" s="131"/>
      <c r="AJ207" s="131"/>
      <c r="AK207" s="131"/>
      <c r="AL207" s="131"/>
      <c r="AM207" s="131"/>
      <c r="AN207" s="60"/>
      <c r="AO207" s="53"/>
      <c r="AP207" s="53"/>
      <c r="AQ207" s="53"/>
      <c r="AR207" s="53"/>
      <c r="AS207" s="53"/>
      <c r="AT207" s="61"/>
      <c r="AU207" s="59"/>
      <c r="AV207" s="59"/>
      <c r="AW207" s="59"/>
      <c r="AX207" s="59"/>
      <c r="AY207" s="59"/>
      <c r="AZ207" s="59"/>
      <c r="BA207" s="59"/>
      <c r="BB207" s="132"/>
      <c r="BC207" s="132"/>
      <c r="BD207" s="132"/>
      <c r="BE207" s="132"/>
      <c r="BF207" s="132"/>
      <c r="BG207" s="132"/>
      <c r="BH207" s="133"/>
      <c r="BI207" s="133"/>
      <c r="BJ207" s="133"/>
      <c r="BK207" s="133"/>
      <c r="BL207" s="133"/>
      <c r="BM207" s="133"/>
      <c r="BN207" s="134" t="str">
        <f t="shared" si="7"/>
        <v/>
      </c>
      <c r="BO207" s="135"/>
      <c r="BP207" s="135"/>
      <c r="BQ207" s="135"/>
      <c r="BR207" s="135"/>
      <c r="BS207" s="135"/>
      <c r="BT207" s="71"/>
      <c r="BU207" s="72"/>
      <c r="BV207" s="72"/>
      <c r="BW207" s="72"/>
      <c r="BX207" s="16"/>
      <c r="BY207" s="16"/>
      <c r="BZ207" s="16"/>
    </row>
    <row r="208" spans="1:78" ht="12.75" hidden="1" x14ac:dyDescent="0.2">
      <c r="F208" s="14">
        <f t="shared" si="8"/>
        <v>0</v>
      </c>
      <c r="W208" s="14">
        <f t="shared" si="6"/>
        <v>1</v>
      </c>
      <c r="X208" s="14" t="str">
        <f t="shared" si="9"/>
        <v>0</v>
      </c>
      <c r="AA208" s="38"/>
      <c r="AB208" s="41"/>
      <c r="AC208" s="39"/>
      <c r="AD208" s="40"/>
      <c r="AE208" s="136"/>
      <c r="AF208" s="136"/>
      <c r="AG208" s="136"/>
      <c r="AH208" s="136"/>
      <c r="AI208" s="136"/>
      <c r="AJ208" s="136"/>
      <c r="AK208" s="136"/>
      <c r="AL208" s="136"/>
      <c r="AM208" s="136"/>
      <c r="AN208" s="63"/>
      <c r="AO208" s="62"/>
      <c r="AP208" s="62"/>
      <c r="AQ208" s="62"/>
      <c r="AR208" s="62"/>
      <c r="AS208" s="62"/>
      <c r="AT208" s="63"/>
      <c r="AU208" s="64"/>
      <c r="AV208" s="64"/>
      <c r="AW208" s="64"/>
      <c r="AX208" s="64"/>
      <c r="AY208" s="64"/>
      <c r="AZ208" s="64"/>
      <c r="BA208" s="64"/>
      <c r="BB208" s="137"/>
      <c r="BC208" s="137"/>
      <c r="BD208" s="137"/>
      <c r="BE208" s="137"/>
      <c r="BF208" s="137"/>
      <c r="BG208" s="137"/>
      <c r="BH208" s="138"/>
      <c r="BI208" s="138"/>
      <c r="BJ208" s="138"/>
      <c r="BK208" s="138"/>
      <c r="BL208" s="138"/>
      <c r="BM208" s="138"/>
      <c r="BN208" s="139" t="str">
        <f t="shared" si="7"/>
        <v/>
      </c>
      <c r="BO208" s="140"/>
      <c r="BP208" s="140"/>
      <c r="BQ208" s="140"/>
      <c r="BR208" s="140"/>
      <c r="BS208" s="140"/>
      <c r="BT208" s="71"/>
      <c r="BU208" s="72"/>
      <c r="BV208" s="72"/>
      <c r="BW208" s="72"/>
      <c r="BX208" s="16"/>
      <c r="BY208" s="16"/>
      <c r="BZ208" s="16"/>
    </row>
    <row r="209" spans="6:78" ht="12.75" hidden="1" customHeight="1" x14ac:dyDescent="0.2">
      <c r="F209" s="14">
        <f t="shared" si="8"/>
        <v>0</v>
      </c>
      <c r="W209" s="14">
        <f t="shared" si="6"/>
        <v>1</v>
      </c>
      <c r="X209" s="14" t="str">
        <f t="shared" si="9"/>
        <v>0</v>
      </c>
      <c r="AA209" s="38"/>
      <c r="AB209" s="41"/>
      <c r="AC209" s="39"/>
      <c r="AD209" s="40"/>
      <c r="AE209" s="131"/>
      <c r="AF209" s="131"/>
      <c r="AG209" s="131"/>
      <c r="AH209" s="131"/>
      <c r="AI209" s="131"/>
      <c r="AJ209" s="131"/>
      <c r="AK209" s="131"/>
      <c r="AL209" s="131"/>
      <c r="AM209" s="131"/>
      <c r="AN209" s="60"/>
      <c r="AO209" s="53"/>
      <c r="AP209" s="53"/>
      <c r="AQ209" s="53"/>
      <c r="AR209" s="53"/>
      <c r="AS209" s="53"/>
      <c r="AT209" s="61"/>
      <c r="AU209" s="59"/>
      <c r="AV209" s="59"/>
      <c r="AW209" s="59"/>
      <c r="AX209" s="59"/>
      <c r="AY209" s="59"/>
      <c r="AZ209" s="59"/>
      <c r="BA209" s="59"/>
      <c r="BB209" s="132"/>
      <c r="BC209" s="132"/>
      <c r="BD209" s="132"/>
      <c r="BE209" s="132"/>
      <c r="BF209" s="132"/>
      <c r="BG209" s="132"/>
      <c r="BH209" s="133"/>
      <c r="BI209" s="133"/>
      <c r="BJ209" s="133"/>
      <c r="BK209" s="133"/>
      <c r="BL209" s="133"/>
      <c r="BM209" s="133"/>
      <c r="BN209" s="134" t="str">
        <f t="shared" si="7"/>
        <v/>
      </c>
      <c r="BO209" s="135"/>
      <c r="BP209" s="135"/>
      <c r="BQ209" s="135"/>
      <c r="BR209" s="135"/>
      <c r="BS209" s="135"/>
      <c r="BT209" s="71"/>
      <c r="BU209" s="72"/>
      <c r="BV209" s="72"/>
      <c r="BW209" s="72"/>
      <c r="BX209" s="16"/>
      <c r="BY209" s="16"/>
      <c r="BZ209" s="16"/>
    </row>
    <row r="210" spans="6:78" ht="12.75" hidden="1" x14ac:dyDescent="0.2">
      <c r="F210" s="14">
        <f t="shared" si="8"/>
        <v>0</v>
      </c>
      <c r="W210" s="14">
        <f t="shared" si="6"/>
        <v>1</v>
      </c>
      <c r="X210" s="14" t="str">
        <f t="shared" si="9"/>
        <v>0</v>
      </c>
      <c r="AA210" s="38"/>
      <c r="AB210" s="41"/>
      <c r="AC210" s="39"/>
      <c r="AD210" s="40"/>
      <c r="AE210" s="136"/>
      <c r="AF210" s="136"/>
      <c r="AG210" s="136"/>
      <c r="AH210" s="136"/>
      <c r="AI210" s="136"/>
      <c r="AJ210" s="136"/>
      <c r="AK210" s="136"/>
      <c r="AL210" s="136"/>
      <c r="AM210" s="136"/>
      <c r="AN210" s="63"/>
      <c r="AO210" s="62"/>
      <c r="AP210" s="62"/>
      <c r="AQ210" s="62"/>
      <c r="AR210" s="62"/>
      <c r="AS210" s="62"/>
      <c r="AT210" s="63"/>
      <c r="AU210" s="64"/>
      <c r="AV210" s="64"/>
      <c r="AW210" s="64"/>
      <c r="AX210" s="64"/>
      <c r="AY210" s="64"/>
      <c r="AZ210" s="64"/>
      <c r="BA210" s="64"/>
      <c r="BB210" s="137"/>
      <c r="BC210" s="137"/>
      <c r="BD210" s="137"/>
      <c r="BE210" s="137"/>
      <c r="BF210" s="137"/>
      <c r="BG210" s="137"/>
      <c r="BH210" s="138"/>
      <c r="BI210" s="138"/>
      <c r="BJ210" s="138"/>
      <c r="BK210" s="138"/>
      <c r="BL210" s="138"/>
      <c r="BM210" s="138"/>
      <c r="BN210" s="139" t="str">
        <f t="shared" si="7"/>
        <v/>
      </c>
      <c r="BO210" s="140"/>
      <c r="BP210" s="140"/>
      <c r="BQ210" s="140"/>
      <c r="BR210" s="140"/>
      <c r="BS210" s="140"/>
      <c r="BT210" s="71"/>
      <c r="BU210" s="72"/>
      <c r="BV210" s="72"/>
      <c r="BW210" s="72"/>
      <c r="BX210" s="16"/>
      <c r="BY210" s="16"/>
      <c r="BZ210" s="16"/>
    </row>
    <row r="211" spans="6:78" ht="12.75" hidden="1" customHeight="1" x14ac:dyDescent="0.2">
      <c r="F211" s="14">
        <f t="shared" si="8"/>
        <v>0</v>
      </c>
      <c r="W211" s="14">
        <f t="shared" si="6"/>
        <v>1</v>
      </c>
      <c r="X211" s="14" t="str">
        <f t="shared" si="9"/>
        <v>0</v>
      </c>
      <c r="AA211" s="38"/>
      <c r="AB211" s="41"/>
      <c r="AC211" s="39"/>
      <c r="AD211" s="40"/>
      <c r="AE211" s="131"/>
      <c r="AF211" s="131"/>
      <c r="AG211" s="131"/>
      <c r="AH211" s="131"/>
      <c r="AI211" s="131"/>
      <c r="AJ211" s="131"/>
      <c r="AK211" s="131"/>
      <c r="AL211" s="131"/>
      <c r="AM211" s="131"/>
      <c r="AN211" s="60"/>
      <c r="AO211" s="53"/>
      <c r="AP211" s="53"/>
      <c r="AQ211" s="53"/>
      <c r="AR211" s="53"/>
      <c r="AS211" s="53"/>
      <c r="AT211" s="61"/>
      <c r="AU211" s="59"/>
      <c r="AV211" s="59"/>
      <c r="AW211" s="59"/>
      <c r="AX211" s="59"/>
      <c r="AY211" s="59"/>
      <c r="AZ211" s="59"/>
      <c r="BA211" s="59"/>
      <c r="BB211" s="132"/>
      <c r="BC211" s="132"/>
      <c r="BD211" s="132"/>
      <c r="BE211" s="132"/>
      <c r="BF211" s="132"/>
      <c r="BG211" s="132"/>
      <c r="BH211" s="133"/>
      <c r="BI211" s="133"/>
      <c r="BJ211" s="133"/>
      <c r="BK211" s="133"/>
      <c r="BL211" s="133"/>
      <c r="BM211" s="133"/>
      <c r="BN211" s="134" t="str">
        <f t="shared" si="7"/>
        <v/>
      </c>
      <c r="BO211" s="135"/>
      <c r="BP211" s="135"/>
      <c r="BQ211" s="135"/>
      <c r="BR211" s="135"/>
      <c r="BS211" s="135"/>
      <c r="BT211" s="71"/>
      <c r="BU211" s="72"/>
      <c r="BV211" s="72"/>
      <c r="BW211" s="72"/>
      <c r="BX211" s="16"/>
      <c r="BY211" s="16"/>
      <c r="BZ211" s="16"/>
    </row>
    <row r="212" spans="6:78" ht="12.75" hidden="1" x14ac:dyDescent="0.2">
      <c r="F212" s="14">
        <f t="shared" si="8"/>
        <v>0</v>
      </c>
      <c r="W212" s="14">
        <f t="shared" si="6"/>
        <v>1</v>
      </c>
      <c r="X212" s="14" t="str">
        <f t="shared" si="9"/>
        <v>0</v>
      </c>
      <c r="AA212" s="38"/>
      <c r="AB212" s="41"/>
      <c r="AC212" s="39"/>
      <c r="AD212" s="40"/>
      <c r="AE212" s="136"/>
      <c r="AF212" s="136"/>
      <c r="AG212" s="136"/>
      <c r="AH212" s="136"/>
      <c r="AI212" s="136"/>
      <c r="AJ212" s="136"/>
      <c r="AK212" s="136"/>
      <c r="AL212" s="136"/>
      <c r="AM212" s="136"/>
      <c r="AN212" s="63"/>
      <c r="AO212" s="62"/>
      <c r="AP212" s="62"/>
      <c r="AQ212" s="62"/>
      <c r="AR212" s="62"/>
      <c r="AS212" s="62"/>
      <c r="AT212" s="63"/>
      <c r="AU212" s="64"/>
      <c r="AV212" s="64"/>
      <c r="AW212" s="64"/>
      <c r="AX212" s="64"/>
      <c r="AY212" s="64"/>
      <c r="AZ212" s="64"/>
      <c r="BA212" s="64"/>
      <c r="BB212" s="137"/>
      <c r="BC212" s="137"/>
      <c r="BD212" s="137"/>
      <c r="BE212" s="137"/>
      <c r="BF212" s="137"/>
      <c r="BG212" s="137"/>
      <c r="BH212" s="138"/>
      <c r="BI212" s="138"/>
      <c r="BJ212" s="138"/>
      <c r="BK212" s="138"/>
      <c r="BL212" s="138"/>
      <c r="BM212" s="138"/>
      <c r="BN212" s="139" t="str">
        <f t="shared" si="7"/>
        <v/>
      </c>
      <c r="BO212" s="140"/>
      <c r="BP212" s="140"/>
      <c r="BQ212" s="140"/>
      <c r="BR212" s="140"/>
      <c r="BS212" s="140"/>
      <c r="BT212" s="71"/>
      <c r="BU212" s="72"/>
      <c r="BV212" s="72"/>
      <c r="BW212" s="72"/>
      <c r="BX212" s="16"/>
      <c r="BY212" s="16"/>
      <c r="BZ212" s="16"/>
    </row>
    <row r="213" spans="6:78" ht="12.75" hidden="1" customHeight="1" x14ac:dyDescent="0.2">
      <c r="F213" s="14">
        <f t="shared" si="8"/>
        <v>0</v>
      </c>
      <c r="W213" s="14">
        <f t="shared" si="6"/>
        <v>1</v>
      </c>
      <c r="X213" s="14" t="str">
        <f t="shared" si="9"/>
        <v>0</v>
      </c>
      <c r="AA213" s="38"/>
      <c r="AB213" s="41"/>
      <c r="AC213" s="39"/>
      <c r="AD213" s="40"/>
      <c r="AE213" s="131"/>
      <c r="AF213" s="131"/>
      <c r="AG213" s="131"/>
      <c r="AH213" s="131"/>
      <c r="AI213" s="131"/>
      <c r="AJ213" s="131"/>
      <c r="AK213" s="131"/>
      <c r="AL213" s="131"/>
      <c r="AM213" s="131"/>
      <c r="AN213" s="60"/>
      <c r="AO213" s="53"/>
      <c r="AP213" s="53"/>
      <c r="AQ213" s="53"/>
      <c r="AR213" s="53"/>
      <c r="AS213" s="53"/>
      <c r="AT213" s="61"/>
      <c r="AU213" s="59"/>
      <c r="AV213" s="59"/>
      <c r="AW213" s="59"/>
      <c r="AX213" s="59"/>
      <c r="AY213" s="59"/>
      <c r="AZ213" s="59"/>
      <c r="BA213" s="59"/>
      <c r="BB213" s="132"/>
      <c r="BC213" s="132"/>
      <c r="BD213" s="132"/>
      <c r="BE213" s="132"/>
      <c r="BF213" s="132"/>
      <c r="BG213" s="132"/>
      <c r="BH213" s="133"/>
      <c r="BI213" s="133"/>
      <c r="BJ213" s="133"/>
      <c r="BK213" s="133"/>
      <c r="BL213" s="133"/>
      <c r="BM213" s="133"/>
      <c r="BN213" s="134" t="str">
        <f t="shared" si="7"/>
        <v/>
      </c>
      <c r="BO213" s="135"/>
      <c r="BP213" s="135"/>
      <c r="BQ213" s="135"/>
      <c r="BR213" s="135"/>
      <c r="BS213" s="135"/>
      <c r="BT213" s="71"/>
      <c r="BU213" s="72"/>
      <c r="BV213" s="72"/>
      <c r="BW213" s="72"/>
      <c r="BX213" s="16"/>
      <c r="BY213" s="16"/>
      <c r="BZ213" s="16"/>
    </row>
    <row r="214" spans="6:78" ht="12.75" hidden="1" x14ac:dyDescent="0.2">
      <c r="F214" s="14">
        <f t="shared" si="8"/>
        <v>0</v>
      </c>
      <c r="W214" s="14">
        <f t="shared" si="6"/>
        <v>1</v>
      </c>
      <c r="X214" s="14" t="str">
        <f t="shared" si="9"/>
        <v>0</v>
      </c>
      <c r="AA214" s="38"/>
      <c r="AB214" s="41"/>
      <c r="AC214" s="39"/>
      <c r="AD214" s="40"/>
      <c r="AE214" s="136"/>
      <c r="AF214" s="136"/>
      <c r="AG214" s="136"/>
      <c r="AH214" s="136"/>
      <c r="AI214" s="136"/>
      <c r="AJ214" s="136"/>
      <c r="AK214" s="136"/>
      <c r="AL214" s="136"/>
      <c r="AM214" s="136"/>
      <c r="AN214" s="63"/>
      <c r="AO214" s="62"/>
      <c r="AP214" s="62"/>
      <c r="AQ214" s="62"/>
      <c r="AR214" s="62"/>
      <c r="AS214" s="62"/>
      <c r="AT214" s="63"/>
      <c r="AU214" s="64"/>
      <c r="AV214" s="64"/>
      <c r="AW214" s="64"/>
      <c r="AX214" s="64"/>
      <c r="AY214" s="64"/>
      <c r="AZ214" s="64"/>
      <c r="BA214" s="64"/>
      <c r="BB214" s="137"/>
      <c r="BC214" s="137"/>
      <c r="BD214" s="137"/>
      <c r="BE214" s="137"/>
      <c r="BF214" s="137"/>
      <c r="BG214" s="137"/>
      <c r="BH214" s="138"/>
      <c r="BI214" s="138"/>
      <c r="BJ214" s="138"/>
      <c r="BK214" s="138"/>
      <c r="BL214" s="138"/>
      <c r="BM214" s="138"/>
      <c r="BN214" s="139" t="str">
        <f t="shared" si="7"/>
        <v/>
      </c>
      <c r="BO214" s="140"/>
      <c r="BP214" s="140"/>
      <c r="BQ214" s="140"/>
      <c r="BR214" s="140"/>
      <c r="BS214" s="140"/>
      <c r="BT214" s="71"/>
      <c r="BU214" s="72"/>
      <c r="BV214" s="72"/>
      <c r="BW214" s="72"/>
      <c r="BX214" s="16"/>
      <c r="BY214" s="16"/>
      <c r="BZ214" s="16"/>
    </row>
    <row r="215" spans="6:78" ht="12.75" hidden="1" customHeight="1" x14ac:dyDescent="0.2">
      <c r="F215" s="14">
        <f t="shared" si="8"/>
        <v>0</v>
      </c>
      <c r="W215" s="14">
        <f t="shared" si="6"/>
        <v>1</v>
      </c>
      <c r="X215" s="14" t="str">
        <f t="shared" si="9"/>
        <v>0</v>
      </c>
      <c r="AA215" s="38"/>
      <c r="AB215" s="41"/>
      <c r="AC215" s="39"/>
      <c r="AD215" s="40"/>
      <c r="AE215" s="131"/>
      <c r="AF215" s="131"/>
      <c r="AG215" s="131"/>
      <c r="AH215" s="131"/>
      <c r="AI215" s="131"/>
      <c r="AJ215" s="131"/>
      <c r="AK215" s="131"/>
      <c r="AL215" s="131"/>
      <c r="AM215" s="131"/>
      <c r="AN215" s="60"/>
      <c r="AO215" s="53"/>
      <c r="AP215" s="53"/>
      <c r="AQ215" s="53"/>
      <c r="AR215" s="53"/>
      <c r="AS215" s="53"/>
      <c r="AT215" s="61"/>
      <c r="AU215" s="59"/>
      <c r="AV215" s="59"/>
      <c r="AW215" s="59"/>
      <c r="AX215" s="59"/>
      <c r="AY215" s="59"/>
      <c r="AZ215" s="59"/>
      <c r="BA215" s="59"/>
      <c r="BB215" s="132"/>
      <c r="BC215" s="132"/>
      <c r="BD215" s="132"/>
      <c r="BE215" s="132"/>
      <c r="BF215" s="132"/>
      <c r="BG215" s="132"/>
      <c r="BH215" s="133"/>
      <c r="BI215" s="133"/>
      <c r="BJ215" s="133"/>
      <c r="BK215" s="133"/>
      <c r="BL215" s="133"/>
      <c r="BM215" s="133"/>
      <c r="BN215" s="134" t="str">
        <f t="shared" si="7"/>
        <v/>
      </c>
      <c r="BO215" s="135"/>
      <c r="BP215" s="135"/>
      <c r="BQ215" s="135"/>
      <c r="BR215" s="135"/>
      <c r="BS215" s="135"/>
      <c r="BT215" s="71"/>
      <c r="BU215" s="72"/>
      <c r="BV215" s="72"/>
      <c r="BW215" s="72"/>
      <c r="BX215" s="16"/>
      <c r="BY215" s="16"/>
      <c r="BZ215" s="16"/>
    </row>
    <row r="216" spans="6:78" ht="12.75" hidden="1" x14ac:dyDescent="0.2">
      <c r="F216" s="14">
        <f t="shared" si="8"/>
        <v>0</v>
      </c>
      <c r="W216" s="14">
        <f t="shared" si="6"/>
        <v>1</v>
      </c>
      <c r="X216" s="14" t="str">
        <f t="shared" si="9"/>
        <v>0</v>
      </c>
      <c r="AA216" s="38"/>
      <c r="AB216" s="41"/>
      <c r="AC216" s="39"/>
      <c r="AD216" s="40"/>
      <c r="AE216" s="136"/>
      <c r="AF216" s="136"/>
      <c r="AG216" s="136"/>
      <c r="AH216" s="136"/>
      <c r="AI216" s="136"/>
      <c r="AJ216" s="136"/>
      <c r="AK216" s="136"/>
      <c r="AL216" s="136"/>
      <c r="AM216" s="136"/>
      <c r="AN216" s="63"/>
      <c r="AO216" s="62"/>
      <c r="AP216" s="62"/>
      <c r="AQ216" s="62"/>
      <c r="AR216" s="62"/>
      <c r="AS216" s="62"/>
      <c r="AT216" s="63"/>
      <c r="AU216" s="64"/>
      <c r="AV216" s="64"/>
      <c r="AW216" s="64"/>
      <c r="AX216" s="64"/>
      <c r="AY216" s="64"/>
      <c r="AZ216" s="64"/>
      <c r="BA216" s="64"/>
      <c r="BB216" s="137"/>
      <c r="BC216" s="137"/>
      <c r="BD216" s="137"/>
      <c r="BE216" s="137"/>
      <c r="BF216" s="137"/>
      <c r="BG216" s="137"/>
      <c r="BH216" s="138"/>
      <c r="BI216" s="138"/>
      <c r="BJ216" s="138"/>
      <c r="BK216" s="138"/>
      <c r="BL216" s="138"/>
      <c r="BM216" s="138"/>
      <c r="BN216" s="139" t="str">
        <f t="shared" si="7"/>
        <v/>
      </c>
      <c r="BO216" s="140"/>
      <c r="BP216" s="140"/>
      <c r="BQ216" s="140"/>
      <c r="BR216" s="140"/>
      <c r="BS216" s="140"/>
      <c r="BT216" s="71"/>
      <c r="BU216" s="72"/>
      <c r="BV216" s="72"/>
      <c r="BW216" s="72"/>
      <c r="BX216" s="16"/>
      <c r="BY216" s="16"/>
      <c r="BZ216" s="16"/>
    </row>
    <row r="217" spans="6:78" ht="12.75" hidden="1" customHeight="1" x14ac:dyDescent="0.2">
      <c r="F217" s="14">
        <f t="shared" si="8"/>
        <v>0</v>
      </c>
      <c r="W217" s="14">
        <f t="shared" si="6"/>
        <v>1</v>
      </c>
      <c r="X217" s="14" t="str">
        <f t="shared" si="9"/>
        <v>0</v>
      </c>
      <c r="AA217" s="38"/>
      <c r="AB217" s="41"/>
      <c r="AC217" s="39"/>
      <c r="AD217" s="40"/>
      <c r="AE217" s="131"/>
      <c r="AF217" s="131"/>
      <c r="AG217" s="131"/>
      <c r="AH217" s="131"/>
      <c r="AI217" s="131"/>
      <c r="AJ217" s="131"/>
      <c r="AK217" s="131"/>
      <c r="AL217" s="131"/>
      <c r="AM217" s="131"/>
      <c r="AN217" s="60"/>
      <c r="AO217" s="53"/>
      <c r="AP217" s="53"/>
      <c r="AQ217" s="53"/>
      <c r="AR217" s="53"/>
      <c r="AS217" s="53"/>
      <c r="AT217" s="61"/>
      <c r="AU217" s="59"/>
      <c r="AV217" s="59"/>
      <c r="AW217" s="59"/>
      <c r="AX217" s="59"/>
      <c r="AY217" s="59"/>
      <c r="AZ217" s="59"/>
      <c r="BA217" s="59"/>
      <c r="BB217" s="132"/>
      <c r="BC217" s="132"/>
      <c r="BD217" s="132"/>
      <c r="BE217" s="132"/>
      <c r="BF217" s="132"/>
      <c r="BG217" s="132"/>
      <c r="BH217" s="133"/>
      <c r="BI217" s="133"/>
      <c r="BJ217" s="133"/>
      <c r="BK217" s="133"/>
      <c r="BL217" s="133"/>
      <c r="BM217" s="133"/>
      <c r="BN217" s="134" t="str">
        <f t="shared" si="7"/>
        <v/>
      </c>
      <c r="BO217" s="135"/>
      <c r="BP217" s="135"/>
      <c r="BQ217" s="135"/>
      <c r="BR217" s="135"/>
      <c r="BS217" s="135"/>
      <c r="BT217" s="71"/>
      <c r="BU217" s="72"/>
      <c r="BV217" s="72"/>
      <c r="BW217" s="72"/>
      <c r="BX217" s="16"/>
      <c r="BY217" s="16"/>
      <c r="BZ217" s="16"/>
    </row>
    <row r="218" spans="6:78" ht="12.75" hidden="1" x14ac:dyDescent="0.2">
      <c r="F218" s="14">
        <f t="shared" si="8"/>
        <v>0</v>
      </c>
      <c r="W218" s="14">
        <f t="shared" si="6"/>
        <v>1</v>
      </c>
      <c r="X218" s="14" t="str">
        <f t="shared" si="9"/>
        <v>0</v>
      </c>
      <c r="AA218" s="38"/>
      <c r="AB218" s="41"/>
      <c r="AC218" s="39"/>
      <c r="AD218" s="40"/>
      <c r="AE218" s="136"/>
      <c r="AF218" s="136"/>
      <c r="AG218" s="136"/>
      <c r="AH218" s="136"/>
      <c r="AI218" s="136"/>
      <c r="AJ218" s="136"/>
      <c r="AK218" s="136"/>
      <c r="AL218" s="136"/>
      <c r="AM218" s="136"/>
      <c r="AN218" s="63"/>
      <c r="AO218" s="62"/>
      <c r="AP218" s="62"/>
      <c r="AQ218" s="62"/>
      <c r="AR218" s="62"/>
      <c r="AS218" s="62"/>
      <c r="AT218" s="63"/>
      <c r="AU218" s="64"/>
      <c r="AV218" s="64"/>
      <c r="AW218" s="64"/>
      <c r="AX218" s="64"/>
      <c r="AY218" s="64"/>
      <c r="AZ218" s="64"/>
      <c r="BA218" s="64"/>
      <c r="BB218" s="137"/>
      <c r="BC218" s="137"/>
      <c r="BD218" s="137"/>
      <c r="BE218" s="137"/>
      <c r="BF218" s="137"/>
      <c r="BG218" s="137"/>
      <c r="BH218" s="138"/>
      <c r="BI218" s="138"/>
      <c r="BJ218" s="138"/>
      <c r="BK218" s="138"/>
      <c r="BL218" s="138"/>
      <c r="BM218" s="138"/>
      <c r="BN218" s="139" t="str">
        <f t="shared" si="7"/>
        <v/>
      </c>
      <c r="BO218" s="140"/>
      <c r="BP218" s="140"/>
      <c r="BQ218" s="140"/>
      <c r="BR218" s="140"/>
      <c r="BS218" s="140"/>
      <c r="BT218" s="71"/>
      <c r="BU218" s="72"/>
      <c r="BV218" s="72"/>
      <c r="BW218" s="72"/>
      <c r="BX218" s="16"/>
      <c r="BY218" s="16"/>
      <c r="BZ218" s="16"/>
    </row>
    <row r="219" spans="6:78" ht="12.75" hidden="1" x14ac:dyDescent="0.2">
      <c r="F219" s="14">
        <f t="shared" si="8"/>
        <v>0</v>
      </c>
      <c r="W219" s="14">
        <f t="shared" si="6"/>
        <v>1</v>
      </c>
      <c r="X219" s="14" t="str">
        <f t="shared" si="9"/>
        <v>0</v>
      </c>
      <c r="AA219" s="50"/>
      <c r="AE219" s="131"/>
      <c r="AF219" s="131"/>
      <c r="AG219" s="131"/>
      <c r="AH219" s="131"/>
      <c r="AI219" s="131"/>
      <c r="AJ219" s="131"/>
      <c r="AK219" s="131"/>
      <c r="AL219" s="131"/>
      <c r="AM219" s="131"/>
      <c r="AN219" s="60"/>
      <c r="AO219" s="53"/>
      <c r="AP219" s="53"/>
      <c r="AQ219" s="53"/>
      <c r="AR219" s="53"/>
      <c r="AS219" s="53"/>
      <c r="AT219" s="61"/>
      <c r="AU219" s="59"/>
      <c r="AV219" s="59"/>
      <c r="AW219" s="59"/>
      <c r="AX219" s="59"/>
      <c r="AY219" s="59"/>
      <c r="AZ219" s="59"/>
      <c r="BA219" s="59"/>
      <c r="BB219" s="132"/>
      <c r="BC219" s="132"/>
      <c r="BD219" s="132"/>
      <c r="BE219" s="132"/>
      <c r="BF219" s="132"/>
      <c r="BG219" s="132"/>
      <c r="BH219" s="133"/>
      <c r="BI219" s="133"/>
      <c r="BJ219" s="133"/>
      <c r="BK219" s="133"/>
      <c r="BL219" s="133"/>
      <c r="BM219" s="133"/>
      <c r="BN219" s="134" t="str">
        <f t="shared" si="7"/>
        <v/>
      </c>
      <c r="BO219" s="135"/>
      <c r="BP219" s="135"/>
      <c r="BQ219" s="135"/>
      <c r="BR219" s="135"/>
      <c r="BS219" s="135"/>
      <c r="BT219" s="44"/>
      <c r="BX219" s="16"/>
      <c r="BY219" s="16"/>
      <c r="BZ219" s="16"/>
    </row>
    <row r="220" spans="6:78" ht="12.75" hidden="1" x14ac:dyDescent="0.2">
      <c r="F220" s="14">
        <f t="shared" si="8"/>
        <v>0</v>
      </c>
      <c r="W220" s="14">
        <f t="shared" si="6"/>
        <v>1</v>
      </c>
      <c r="X220" s="14" t="str">
        <f t="shared" si="9"/>
        <v>0</v>
      </c>
      <c r="AA220" s="50"/>
      <c r="AE220" s="136"/>
      <c r="AF220" s="136"/>
      <c r="AG220" s="136"/>
      <c r="AH220" s="136"/>
      <c r="AI220" s="136"/>
      <c r="AJ220" s="136"/>
      <c r="AK220" s="136"/>
      <c r="AL220" s="136"/>
      <c r="AM220" s="136"/>
      <c r="AN220" s="63"/>
      <c r="AO220" s="62"/>
      <c r="AP220" s="62"/>
      <c r="AQ220" s="62"/>
      <c r="AR220" s="62"/>
      <c r="AS220" s="62"/>
      <c r="AT220" s="63"/>
      <c r="AU220" s="64"/>
      <c r="AV220" s="64"/>
      <c r="AW220" s="64"/>
      <c r="AX220" s="64"/>
      <c r="AY220" s="64"/>
      <c r="AZ220" s="64"/>
      <c r="BA220" s="64"/>
      <c r="BB220" s="137"/>
      <c r="BC220" s="137"/>
      <c r="BD220" s="137"/>
      <c r="BE220" s="137"/>
      <c r="BF220" s="137"/>
      <c r="BG220" s="137"/>
      <c r="BH220" s="138"/>
      <c r="BI220" s="138"/>
      <c r="BJ220" s="138"/>
      <c r="BK220" s="138"/>
      <c r="BL220" s="138"/>
      <c r="BM220" s="138"/>
      <c r="BN220" s="139" t="str">
        <f t="shared" si="7"/>
        <v/>
      </c>
      <c r="BO220" s="140"/>
      <c r="BP220" s="140"/>
      <c r="BQ220" s="140"/>
      <c r="BR220" s="140"/>
      <c r="BS220" s="140"/>
      <c r="BT220" s="44"/>
      <c r="BX220" s="16"/>
      <c r="BY220" s="16"/>
      <c r="BZ220" s="16"/>
    </row>
    <row r="221" spans="6:78" ht="12.75" hidden="1" x14ac:dyDescent="0.2">
      <c r="F221" s="14">
        <f t="shared" si="8"/>
        <v>0</v>
      </c>
      <c r="W221" s="14">
        <f t="shared" si="6"/>
        <v>1</v>
      </c>
      <c r="X221" s="14" t="str">
        <f t="shared" si="9"/>
        <v>0</v>
      </c>
      <c r="AA221" s="50"/>
      <c r="AE221" s="131"/>
      <c r="AF221" s="131"/>
      <c r="AG221" s="131"/>
      <c r="AH221" s="131"/>
      <c r="AI221" s="131"/>
      <c r="AJ221" s="131"/>
      <c r="AK221" s="131"/>
      <c r="AL221" s="131"/>
      <c r="AM221" s="131"/>
      <c r="AN221" s="60"/>
      <c r="AO221" s="53"/>
      <c r="AP221" s="53"/>
      <c r="AQ221" s="53"/>
      <c r="AR221" s="53"/>
      <c r="AS221" s="53"/>
      <c r="AT221" s="61"/>
      <c r="AU221" s="59"/>
      <c r="AV221" s="59"/>
      <c r="AW221" s="59"/>
      <c r="AX221" s="59"/>
      <c r="AY221" s="59"/>
      <c r="AZ221" s="59"/>
      <c r="BA221" s="59"/>
      <c r="BB221" s="132"/>
      <c r="BC221" s="132"/>
      <c r="BD221" s="132"/>
      <c r="BE221" s="132"/>
      <c r="BF221" s="132"/>
      <c r="BG221" s="132"/>
      <c r="BH221" s="133"/>
      <c r="BI221" s="133"/>
      <c r="BJ221" s="133"/>
      <c r="BK221" s="133"/>
      <c r="BL221" s="133"/>
      <c r="BM221" s="133"/>
      <c r="BN221" s="134" t="str">
        <f t="shared" si="7"/>
        <v/>
      </c>
      <c r="BO221" s="135"/>
      <c r="BP221" s="135"/>
      <c r="BQ221" s="135"/>
      <c r="BR221" s="135"/>
      <c r="BS221" s="135"/>
      <c r="BT221" s="44"/>
      <c r="BX221" s="16"/>
      <c r="BY221" s="16"/>
      <c r="BZ221" s="16"/>
    </row>
    <row r="222" spans="6:78" ht="12.75" hidden="1" x14ac:dyDescent="0.2">
      <c r="F222" s="14">
        <f t="shared" si="8"/>
        <v>0</v>
      </c>
      <c r="W222" s="14">
        <f t="shared" si="6"/>
        <v>1</v>
      </c>
      <c r="X222" s="14" t="str">
        <f t="shared" si="9"/>
        <v>0</v>
      </c>
      <c r="AA222" s="50"/>
      <c r="AE222" s="136"/>
      <c r="AF222" s="136"/>
      <c r="AG222" s="136"/>
      <c r="AH222" s="136"/>
      <c r="AI222" s="136"/>
      <c r="AJ222" s="136"/>
      <c r="AK222" s="136"/>
      <c r="AL222" s="136"/>
      <c r="AM222" s="136"/>
      <c r="AN222" s="63"/>
      <c r="AO222" s="62"/>
      <c r="AP222" s="62"/>
      <c r="AQ222" s="62"/>
      <c r="AR222" s="62"/>
      <c r="AS222" s="62"/>
      <c r="AT222" s="63"/>
      <c r="AU222" s="64"/>
      <c r="AV222" s="64"/>
      <c r="AW222" s="64"/>
      <c r="AX222" s="64"/>
      <c r="AY222" s="64"/>
      <c r="AZ222" s="64"/>
      <c r="BA222" s="64"/>
      <c r="BB222" s="137"/>
      <c r="BC222" s="137"/>
      <c r="BD222" s="137"/>
      <c r="BE222" s="137"/>
      <c r="BF222" s="137"/>
      <c r="BG222" s="137"/>
      <c r="BH222" s="138"/>
      <c r="BI222" s="138"/>
      <c r="BJ222" s="138"/>
      <c r="BK222" s="138"/>
      <c r="BL222" s="138"/>
      <c r="BM222" s="138"/>
      <c r="BN222" s="139" t="str">
        <f t="shared" si="7"/>
        <v/>
      </c>
      <c r="BO222" s="140"/>
      <c r="BP222" s="140"/>
      <c r="BQ222" s="140"/>
      <c r="BR222" s="140"/>
      <c r="BS222" s="140"/>
      <c r="BT222" s="44"/>
      <c r="BX222" s="16"/>
      <c r="BY222" s="16"/>
      <c r="BZ222" s="16"/>
    </row>
    <row r="223" spans="6:78" ht="12.75" hidden="1" x14ac:dyDescent="0.2">
      <c r="F223" s="14">
        <f t="shared" si="8"/>
        <v>0</v>
      </c>
      <c r="W223" s="14">
        <f t="shared" si="6"/>
        <v>1</v>
      </c>
      <c r="X223" s="14" t="str">
        <f t="shared" si="9"/>
        <v>0</v>
      </c>
      <c r="AA223" s="50"/>
      <c r="AE223" s="131"/>
      <c r="AF223" s="131"/>
      <c r="AG223" s="131"/>
      <c r="AH223" s="131"/>
      <c r="AI223" s="131"/>
      <c r="AJ223" s="131"/>
      <c r="AK223" s="131"/>
      <c r="AL223" s="131"/>
      <c r="AM223" s="131"/>
      <c r="AN223" s="60"/>
      <c r="AO223" s="53"/>
      <c r="AP223" s="53"/>
      <c r="AQ223" s="53"/>
      <c r="AR223" s="53"/>
      <c r="AS223" s="53"/>
      <c r="AT223" s="61"/>
      <c r="AU223" s="59"/>
      <c r="AV223" s="59"/>
      <c r="AW223" s="59"/>
      <c r="AX223" s="59"/>
      <c r="AY223" s="59"/>
      <c r="AZ223" s="59"/>
      <c r="BA223" s="59"/>
      <c r="BB223" s="132"/>
      <c r="BC223" s="132"/>
      <c r="BD223" s="132"/>
      <c r="BE223" s="132"/>
      <c r="BF223" s="132"/>
      <c r="BG223" s="132"/>
      <c r="BH223" s="133"/>
      <c r="BI223" s="133"/>
      <c r="BJ223" s="133"/>
      <c r="BK223" s="133"/>
      <c r="BL223" s="133"/>
      <c r="BM223" s="133"/>
      <c r="BN223" s="134" t="str">
        <f t="shared" si="7"/>
        <v/>
      </c>
      <c r="BO223" s="135"/>
      <c r="BP223" s="135"/>
      <c r="BQ223" s="135"/>
      <c r="BR223" s="135"/>
      <c r="BS223" s="135"/>
      <c r="BT223" s="44"/>
      <c r="BX223" s="16"/>
      <c r="BY223" s="16"/>
      <c r="BZ223" s="16"/>
    </row>
    <row r="224" spans="6:78" ht="12.75" hidden="1" x14ac:dyDescent="0.2">
      <c r="F224" s="14">
        <f t="shared" si="8"/>
        <v>0</v>
      </c>
      <c r="W224" s="14">
        <f t="shared" si="6"/>
        <v>1</v>
      </c>
      <c r="X224" s="14" t="str">
        <f t="shared" si="9"/>
        <v>0</v>
      </c>
      <c r="AA224" s="50"/>
      <c r="AE224" s="136"/>
      <c r="AF224" s="136"/>
      <c r="AG224" s="136"/>
      <c r="AH224" s="136"/>
      <c r="AI224" s="136"/>
      <c r="AJ224" s="136"/>
      <c r="AK224" s="136"/>
      <c r="AL224" s="136"/>
      <c r="AM224" s="136"/>
      <c r="AN224" s="63"/>
      <c r="AO224" s="62"/>
      <c r="AP224" s="62"/>
      <c r="AQ224" s="62"/>
      <c r="AR224" s="62"/>
      <c r="AS224" s="62"/>
      <c r="AT224" s="63"/>
      <c r="AU224" s="64"/>
      <c r="AV224" s="64"/>
      <c r="AW224" s="64"/>
      <c r="AX224" s="64"/>
      <c r="AY224" s="64"/>
      <c r="AZ224" s="64"/>
      <c r="BA224" s="64"/>
      <c r="BB224" s="137"/>
      <c r="BC224" s="137"/>
      <c r="BD224" s="137"/>
      <c r="BE224" s="137"/>
      <c r="BF224" s="137"/>
      <c r="BG224" s="137"/>
      <c r="BH224" s="138"/>
      <c r="BI224" s="138"/>
      <c r="BJ224" s="138"/>
      <c r="BK224" s="138"/>
      <c r="BL224" s="138"/>
      <c r="BM224" s="138"/>
      <c r="BN224" s="139" t="str">
        <f t="shared" si="7"/>
        <v/>
      </c>
      <c r="BO224" s="140"/>
      <c r="BP224" s="140"/>
      <c r="BQ224" s="140"/>
      <c r="BR224" s="140"/>
      <c r="BS224" s="140"/>
      <c r="BT224" s="44"/>
      <c r="BX224" s="16"/>
      <c r="BY224" s="16"/>
      <c r="BZ224" s="16"/>
    </row>
    <row r="225" spans="1:78" ht="12.75" hidden="1" x14ac:dyDescent="0.2">
      <c r="F225" s="14">
        <f t="shared" si="8"/>
        <v>0</v>
      </c>
      <c r="W225" s="14">
        <f t="shared" si="6"/>
        <v>1</v>
      </c>
      <c r="X225" s="14" t="str">
        <f t="shared" si="9"/>
        <v>0</v>
      </c>
      <c r="AA225" s="50"/>
      <c r="AE225" s="131"/>
      <c r="AF225" s="131"/>
      <c r="AG225" s="131"/>
      <c r="AH225" s="131"/>
      <c r="AI225" s="131"/>
      <c r="AJ225" s="131"/>
      <c r="AK225" s="131"/>
      <c r="AL225" s="131"/>
      <c r="AM225" s="131"/>
      <c r="AN225" s="60"/>
      <c r="AO225" s="53"/>
      <c r="AP225" s="53"/>
      <c r="AQ225" s="53"/>
      <c r="AR225" s="53"/>
      <c r="AS225" s="53"/>
      <c r="AT225" s="61"/>
      <c r="AU225" s="59"/>
      <c r="AV225" s="59"/>
      <c r="AW225" s="59"/>
      <c r="AX225" s="59"/>
      <c r="AY225" s="59"/>
      <c r="AZ225" s="59"/>
      <c r="BA225" s="59"/>
      <c r="BB225" s="132"/>
      <c r="BC225" s="132"/>
      <c r="BD225" s="132"/>
      <c r="BE225" s="132"/>
      <c r="BF225" s="132"/>
      <c r="BG225" s="132"/>
      <c r="BH225" s="133"/>
      <c r="BI225" s="133"/>
      <c r="BJ225" s="133"/>
      <c r="BK225" s="133"/>
      <c r="BL225" s="133"/>
      <c r="BM225" s="133"/>
      <c r="BN225" s="134" t="str">
        <f t="shared" si="7"/>
        <v/>
      </c>
      <c r="BO225" s="135"/>
      <c r="BP225" s="135"/>
      <c r="BQ225" s="135"/>
      <c r="BR225" s="135"/>
      <c r="BS225" s="135"/>
      <c r="BT225" s="44"/>
      <c r="BX225" s="16"/>
      <c r="BY225" s="16"/>
      <c r="BZ225" s="16"/>
    </row>
    <row r="226" spans="1:78" ht="12.75" hidden="1" x14ac:dyDescent="0.2">
      <c r="F226" s="14">
        <f t="shared" si="8"/>
        <v>0</v>
      </c>
      <c r="W226" s="14">
        <f t="shared" si="6"/>
        <v>1</v>
      </c>
      <c r="X226" s="14" t="str">
        <f t="shared" si="9"/>
        <v>0</v>
      </c>
      <c r="AA226" s="50"/>
      <c r="AE226" s="136"/>
      <c r="AF226" s="136"/>
      <c r="AG226" s="136"/>
      <c r="AH226" s="136"/>
      <c r="AI226" s="136"/>
      <c r="AJ226" s="136"/>
      <c r="AK226" s="136"/>
      <c r="AL226" s="136"/>
      <c r="AM226" s="136"/>
      <c r="AN226" s="63"/>
      <c r="AO226" s="62"/>
      <c r="AP226" s="62"/>
      <c r="AQ226" s="62"/>
      <c r="AR226" s="62"/>
      <c r="AS226" s="62"/>
      <c r="AT226" s="63"/>
      <c r="AU226" s="64"/>
      <c r="AV226" s="64"/>
      <c r="AW226" s="64"/>
      <c r="AX226" s="64"/>
      <c r="AY226" s="64"/>
      <c r="AZ226" s="64"/>
      <c r="BA226" s="64"/>
      <c r="BB226" s="137"/>
      <c r="BC226" s="137"/>
      <c r="BD226" s="137"/>
      <c r="BE226" s="137"/>
      <c r="BF226" s="137"/>
      <c r="BG226" s="137"/>
      <c r="BH226" s="138"/>
      <c r="BI226" s="138"/>
      <c r="BJ226" s="138"/>
      <c r="BK226" s="138"/>
      <c r="BL226" s="138"/>
      <c r="BM226" s="138"/>
      <c r="BN226" s="139" t="str">
        <f t="shared" si="7"/>
        <v/>
      </c>
      <c r="BO226" s="140"/>
      <c r="BP226" s="140"/>
      <c r="BQ226" s="140"/>
      <c r="BR226" s="140"/>
      <c r="BS226" s="140"/>
      <c r="BT226" s="44"/>
      <c r="BX226" s="16"/>
      <c r="BY226" s="16"/>
      <c r="BZ226" s="16"/>
    </row>
    <row r="227" spans="1:78" ht="12.75" hidden="1" x14ac:dyDescent="0.2">
      <c r="F227" s="14">
        <f t="shared" si="8"/>
        <v>0</v>
      </c>
      <c r="W227" s="14">
        <f t="shared" si="6"/>
        <v>1</v>
      </c>
      <c r="X227" s="14" t="str">
        <f t="shared" si="9"/>
        <v>0</v>
      </c>
      <c r="AA227" s="50"/>
      <c r="AE227" s="131"/>
      <c r="AF227" s="131"/>
      <c r="AG227" s="131"/>
      <c r="AH227" s="131"/>
      <c r="AI227" s="131"/>
      <c r="AJ227" s="131"/>
      <c r="AK227" s="131"/>
      <c r="AL227" s="131"/>
      <c r="AM227" s="131"/>
      <c r="AN227" s="60"/>
      <c r="AO227" s="53"/>
      <c r="AP227" s="53"/>
      <c r="AQ227" s="53"/>
      <c r="AR227" s="53"/>
      <c r="AS227" s="53"/>
      <c r="AT227" s="61"/>
      <c r="AU227" s="59"/>
      <c r="AV227" s="59"/>
      <c r="AW227" s="59"/>
      <c r="AX227" s="59"/>
      <c r="AY227" s="59"/>
      <c r="AZ227" s="59"/>
      <c r="BA227" s="59"/>
      <c r="BB227" s="132"/>
      <c r="BC227" s="132"/>
      <c r="BD227" s="132"/>
      <c r="BE227" s="132"/>
      <c r="BF227" s="132"/>
      <c r="BG227" s="132"/>
      <c r="BH227" s="133"/>
      <c r="BI227" s="133"/>
      <c r="BJ227" s="133"/>
      <c r="BK227" s="133"/>
      <c r="BL227" s="133"/>
      <c r="BM227" s="133"/>
      <c r="BN227" s="134" t="str">
        <f t="shared" si="7"/>
        <v/>
      </c>
      <c r="BO227" s="135"/>
      <c r="BP227" s="135"/>
      <c r="BQ227" s="135"/>
      <c r="BR227" s="135"/>
      <c r="BS227" s="135"/>
      <c r="BT227" s="44"/>
      <c r="BX227" s="16"/>
      <c r="BY227" s="16"/>
      <c r="BZ227" s="16"/>
    </row>
    <row r="228" spans="1:78" ht="12.75" hidden="1" x14ac:dyDescent="0.2">
      <c r="F228" s="14">
        <f t="shared" si="8"/>
        <v>0</v>
      </c>
      <c r="W228" s="14">
        <f t="shared" si="6"/>
        <v>1</v>
      </c>
      <c r="X228" s="14" t="str">
        <f t="shared" si="9"/>
        <v>0</v>
      </c>
      <c r="AA228" s="50"/>
      <c r="AE228" s="136"/>
      <c r="AF228" s="136"/>
      <c r="AG228" s="136"/>
      <c r="AH228" s="136"/>
      <c r="AI228" s="136"/>
      <c r="AJ228" s="136"/>
      <c r="AK228" s="136"/>
      <c r="AL228" s="136"/>
      <c r="AM228" s="136"/>
      <c r="AN228" s="63"/>
      <c r="AO228" s="62"/>
      <c r="AP228" s="62"/>
      <c r="AQ228" s="62"/>
      <c r="AR228" s="62"/>
      <c r="AS228" s="62"/>
      <c r="AT228" s="63"/>
      <c r="AU228" s="64"/>
      <c r="AV228" s="64"/>
      <c r="AW228" s="64"/>
      <c r="AX228" s="64"/>
      <c r="AY228" s="64"/>
      <c r="AZ228" s="64"/>
      <c r="BA228" s="64"/>
      <c r="BB228" s="137"/>
      <c r="BC228" s="137"/>
      <c r="BD228" s="137"/>
      <c r="BE228" s="137"/>
      <c r="BF228" s="137"/>
      <c r="BG228" s="137"/>
      <c r="BH228" s="138"/>
      <c r="BI228" s="138"/>
      <c r="BJ228" s="138"/>
      <c r="BK228" s="138"/>
      <c r="BL228" s="138"/>
      <c r="BM228" s="138"/>
      <c r="BN228" s="139" t="str">
        <f t="shared" si="7"/>
        <v/>
      </c>
      <c r="BO228" s="140"/>
      <c r="BP228" s="140"/>
      <c r="BQ228" s="140"/>
      <c r="BR228" s="140"/>
      <c r="BS228" s="140"/>
      <c r="BT228" s="44"/>
      <c r="BX228" s="16"/>
      <c r="BY228" s="16"/>
      <c r="BZ228" s="16"/>
    </row>
    <row r="229" spans="1:78" ht="12.75" hidden="1" x14ac:dyDescent="0.2">
      <c r="F229" s="14">
        <f t="shared" si="8"/>
        <v>0</v>
      </c>
      <c r="W229" s="14">
        <f t="shared" si="6"/>
        <v>1</v>
      </c>
      <c r="X229" s="14" t="str">
        <f t="shared" si="9"/>
        <v>0</v>
      </c>
      <c r="AA229" s="50"/>
      <c r="AE229" s="131"/>
      <c r="AF229" s="131"/>
      <c r="AG229" s="131"/>
      <c r="AH229" s="131"/>
      <c r="AI229" s="131"/>
      <c r="AJ229" s="131"/>
      <c r="AK229" s="131"/>
      <c r="AL229" s="131"/>
      <c r="AM229" s="131"/>
      <c r="AN229" s="60"/>
      <c r="AO229" s="53"/>
      <c r="AP229" s="53"/>
      <c r="AQ229" s="53"/>
      <c r="AR229" s="53"/>
      <c r="AS229" s="53"/>
      <c r="AT229" s="61"/>
      <c r="AU229" s="59"/>
      <c r="AV229" s="59"/>
      <c r="AW229" s="59"/>
      <c r="AX229" s="59"/>
      <c r="AY229" s="59"/>
      <c r="AZ229" s="59"/>
      <c r="BA229" s="59"/>
      <c r="BB229" s="132"/>
      <c r="BC229" s="132"/>
      <c r="BD229" s="132"/>
      <c r="BE229" s="132"/>
      <c r="BF229" s="132"/>
      <c r="BG229" s="132"/>
      <c r="BH229" s="133"/>
      <c r="BI229" s="133"/>
      <c r="BJ229" s="133"/>
      <c r="BK229" s="133"/>
      <c r="BL229" s="133"/>
      <c r="BM229" s="133"/>
      <c r="BN229" s="134" t="str">
        <f t="shared" si="7"/>
        <v/>
      </c>
      <c r="BO229" s="135"/>
      <c r="BP229" s="135"/>
      <c r="BQ229" s="135"/>
      <c r="BR229" s="135"/>
      <c r="BS229" s="135"/>
      <c r="BT229" s="44"/>
      <c r="BU229" s="43"/>
      <c r="BV229" s="43"/>
      <c r="BW229" s="43"/>
      <c r="BX229" s="16"/>
      <c r="BY229" s="16"/>
      <c r="BZ229" s="16"/>
    </row>
    <row r="230" spans="1:78" ht="13.5" hidden="1" thickBot="1" x14ac:dyDescent="0.25">
      <c r="F230" s="14">
        <f t="shared" si="8"/>
        <v>0</v>
      </c>
      <c r="W230" s="14">
        <f t="shared" si="6"/>
        <v>1</v>
      </c>
      <c r="X230" s="14" t="str">
        <f t="shared" si="9"/>
        <v>0</v>
      </c>
      <c r="AA230" s="50"/>
      <c r="AE230" s="136"/>
      <c r="AF230" s="136"/>
      <c r="AG230" s="136"/>
      <c r="AH230" s="136"/>
      <c r="AI230" s="136"/>
      <c r="AJ230" s="136"/>
      <c r="AK230" s="136"/>
      <c r="AL230" s="136"/>
      <c r="AM230" s="136"/>
      <c r="AN230" s="63"/>
      <c r="AO230" s="62"/>
      <c r="AP230" s="62"/>
      <c r="AQ230" s="62"/>
      <c r="AR230" s="62"/>
      <c r="AS230" s="62"/>
      <c r="AT230" s="63"/>
      <c r="AU230" s="64"/>
      <c r="AV230" s="64"/>
      <c r="AW230" s="64"/>
      <c r="AX230" s="64"/>
      <c r="AY230" s="64"/>
      <c r="AZ230" s="64"/>
      <c r="BA230" s="64"/>
      <c r="BB230" s="137"/>
      <c r="BC230" s="137"/>
      <c r="BD230" s="137"/>
      <c r="BE230" s="137"/>
      <c r="BF230" s="137"/>
      <c r="BG230" s="137"/>
      <c r="BH230" s="138"/>
      <c r="BI230" s="138"/>
      <c r="BJ230" s="138"/>
      <c r="BK230" s="138"/>
      <c r="BL230" s="138"/>
      <c r="BM230" s="138"/>
      <c r="BN230" s="139" t="str">
        <f t="shared" si="7"/>
        <v/>
      </c>
      <c r="BO230" s="140"/>
      <c r="BP230" s="140"/>
      <c r="BQ230" s="140"/>
      <c r="BR230" s="140"/>
      <c r="BS230" s="140"/>
      <c r="BT230" s="44"/>
      <c r="BU230" s="43"/>
      <c r="BV230" s="43"/>
      <c r="BW230" s="43"/>
      <c r="BX230" s="16"/>
      <c r="BY230" s="16"/>
      <c r="BZ230" s="16"/>
    </row>
    <row r="231" spans="1:78" ht="11.25" hidden="1" customHeight="1" x14ac:dyDescent="0.2">
      <c r="F231" s="14">
        <f t="shared" si="8"/>
        <v>0</v>
      </c>
      <c r="AA231" s="38"/>
      <c r="AE231" s="78"/>
      <c r="AF231" s="79"/>
      <c r="AG231" s="79"/>
      <c r="AH231" s="79"/>
      <c r="AI231" s="79"/>
      <c r="AJ231" s="79"/>
      <c r="AK231" s="79"/>
      <c r="AL231" s="79"/>
      <c r="AM231" s="79"/>
      <c r="AN231" s="79"/>
      <c r="AO231" s="79"/>
      <c r="AP231" s="79"/>
      <c r="AQ231" s="79"/>
      <c r="AR231" s="79"/>
      <c r="AS231" s="79"/>
      <c r="AT231" s="80"/>
      <c r="AU231" s="81"/>
      <c r="AV231" s="81"/>
      <c r="AW231" s="81"/>
      <c r="AX231" s="81"/>
      <c r="AY231" s="81"/>
      <c r="AZ231" s="81"/>
      <c r="BA231" s="81"/>
      <c r="BB231" s="82"/>
      <c r="BC231" s="82"/>
      <c r="BD231" s="82"/>
      <c r="BE231" s="82"/>
      <c r="BF231" s="82"/>
      <c r="BG231" s="82"/>
      <c r="BH231" s="141"/>
      <c r="BI231" s="141"/>
      <c r="BJ231" s="141"/>
      <c r="BK231" s="141"/>
      <c r="BL231" s="141"/>
      <c r="BM231" s="141"/>
      <c r="BN231" s="141"/>
      <c r="BO231" s="141"/>
      <c r="BP231" s="141"/>
      <c r="BQ231" s="141"/>
      <c r="BR231" s="141"/>
      <c r="BS231" s="141"/>
      <c r="BT231" s="71"/>
      <c r="BU231" s="72"/>
      <c r="BV231" s="72"/>
      <c r="BW231" s="72"/>
      <c r="BX231" s="16"/>
      <c r="BY231" s="16"/>
      <c r="BZ231" s="16"/>
    </row>
    <row r="232" spans="1:78" ht="11.25" hidden="1" customHeight="1" x14ac:dyDescent="0.2">
      <c r="AA232" s="38"/>
      <c r="AE232" s="52"/>
      <c r="AT232" s="39"/>
      <c r="AU232" s="48"/>
      <c r="AV232" s="48"/>
      <c r="AW232" s="48"/>
      <c r="AX232" s="48"/>
      <c r="AY232" s="48"/>
      <c r="AZ232" s="48"/>
      <c r="BA232" s="48"/>
      <c r="BB232" s="15"/>
      <c r="BC232" s="15"/>
      <c r="BD232" s="15"/>
      <c r="BE232" s="15"/>
      <c r="BF232" s="15"/>
      <c r="BG232" s="15"/>
      <c r="BH232" s="130"/>
      <c r="BI232" s="130"/>
      <c r="BJ232" s="130"/>
      <c r="BK232" s="130"/>
      <c r="BL232" s="130"/>
      <c r="BM232" s="130"/>
      <c r="BN232" s="130"/>
      <c r="BO232" s="130"/>
      <c r="BP232" s="130"/>
      <c r="BQ232" s="130"/>
      <c r="BR232" s="130"/>
      <c r="BS232" s="130"/>
      <c r="BT232" s="44"/>
      <c r="BU232" s="43"/>
      <c r="BV232" s="43"/>
      <c r="BW232" s="43"/>
      <c r="BX232" s="16"/>
      <c r="BY232" s="16"/>
      <c r="BZ232" s="16"/>
    </row>
    <row r="233" spans="1:78" ht="15.75" hidden="1" thickBot="1" x14ac:dyDescent="0.25">
      <c r="AE233" s="77" t="s">
        <v>107</v>
      </c>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X233" s="16"/>
      <c r="BY233" s="16"/>
      <c r="BZ233" s="16"/>
    </row>
    <row r="234" spans="1:78" ht="11.25" hidden="1" customHeight="1" x14ac:dyDescent="0.2">
      <c r="AE234" s="73"/>
      <c r="BK234" s="68"/>
      <c r="BS234" s="75" t="s">
        <v>101</v>
      </c>
      <c r="BX234" s="16"/>
      <c r="BY234" s="16"/>
      <c r="BZ234" s="16"/>
    </row>
    <row r="235" spans="1:78" ht="11.25" hidden="1" customHeight="1" x14ac:dyDescent="0.2">
      <c r="AA235" s="38"/>
      <c r="AC235" s="39"/>
      <c r="AD235" s="40"/>
      <c r="AF235" s="39"/>
      <c r="AG235" s="42"/>
      <c r="AH235" s="39"/>
      <c r="BX235" s="16"/>
      <c r="BY235" s="16"/>
      <c r="BZ235" s="16"/>
    </row>
    <row r="236" spans="1:78" ht="12.75" hidden="1" x14ac:dyDescent="0.2">
      <c r="F236" s="14">
        <v>1</v>
      </c>
      <c r="I236" s="37" t="s">
        <v>60</v>
      </c>
      <c r="AA236" s="38"/>
      <c r="AB236" s="41"/>
      <c r="AC236" s="39"/>
      <c r="AD236" s="40"/>
      <c r="AE236" s="41" t="str">
        <f>CONCATENATE("Groep ",F236)</f>
        <v>Groep 1</v>
      </c>
      <c r="AF236" s="39"/>
      <c r="AG236" s="42"/>
      <c r="AH236" s="39"/>
      <c r="BB236" s="130"/>
      <c r="BC236" s="130"/>
      <c r="BD236" s="130"/>
      <c r="BE236" s="130"/>
      <c r="BF236" s="130"/>
      <c r="BG236" s="130"/>
      <c r="BH236" s="130"/>
      <c r="BI236" s="130"/>
      <c r="BJ236" s="130"/>
      <c r="BK236" s="130"/>
      <c r="BL236" s="130"/>
      <c r="BM236" s="130"/>
      <c r="BN236" s="130"/>
      <c r="BO236" s="130"/>
      <c r="BP236" s="130"/>
      <c r="BQ236" s="130"/>
      <c r="BR236" s="130"/>
      <c r="BS236" s="130"/>
      <c r="BT236" s="44"/>
      <c r="BX236" s="16"/>
      <c r="BY236" s="16"/>
      <c r="BZ236" s="16"/>
    </row>
    <row r="237" spans="1:78" ht="31.5" hidden="1" customHeight="1" x14ac:dyDescent="0.2">
      <c r="A237" s="46" t="s">
        <v>64</v>
      </c>
      <c r="B237" s="46" t="s">
        <v>55</v>
      </c>
      <c r="C237" s="83" t="s">
        <v>27</v>
      </c>
      <c r="D237" s="83" t="s">
        <v>58</v>
      </c>
      <c r="E237" s="14" t="s">
        <v>57</v>
      </c>
      <c r="F237" s="14" t="s">
        <v>56</v>
      </c>
      <c r="G237" s="46" t="s">
        <v>65</v>
      </c>
      <c r="H237" s="46" t="s">
        <v>91</v>
      </c>
      <c r="N237" s="14">
        <v>0</v>
      </c>
      <c r="O237" s="14">
        <v>1</v>
      </c>
      <c r="P237" s="14">
        <v>2</v>
      </c>
      <c r="Q237" s="14">
        <v>3</v>
      </c>
      <c r="R237" s="14">
        <v>4</v>
      </c>
      <c r="S237" s="14">
        <v>5</v>
      </c>
      <c r="T237" s="14">
        <v>6</v>
      </c>
      <c r="U237" s="14">
        <v>7</v>
      </c>
      <c r="V237" s="14">
        <v>8</v>
      </c>
      <c r="W237" s="14" t="s">
        <v>49</v>
      </c>
      <c r="AA237" s="38"/>
      <c r="AB237" s="41"/>
      <c r="AC237" s="39"/>
      <c r="AD237" s="40"/>
      <c r="AE237" s="142" t="s">
        <v>83</v>
      </c>
      <c r="AF237" s="142"/>
      <c r="AG237" s="142"/>
      <c r="AH237" s="142"/>
      <c r="AI237" s="142"/>
      <c r="AJ237" s="142"/>
      <c r="AK237" s="142"/>
      <c r="AL237" s="142"/>
      <c r="AM237" s="142"/>
      <c r="AN237" s="142" t="s">
        <v>84</v>
      </c>
      <c r="AO237" s="142"/>
      <c r="AP237" s="142"/>
      <c r="AQ237" s="142"/>
      <c r="AR237" s="142"/>
      <c r="AS237" s="142"/>
      <c r="AT237" s="142"/>
      <c r="AU237" s="142"/>
      <c r="AV237" s="142"/>
      <c r="AW237" s="142"/>
      <c r="AX237" s="142"/>
      <c r="AY237" s="142"/>
      <c r="AZ237" s="142"/>
      <c r="BA237" s="142"/>
      <c r="BB237" s="142" t="s">
        <v>54</v>
      </c>
      <c r="BC237" s="142"/>
      <c r="BD237" s="142"/>
      <c r="BE237" s="142"/>
      <c r="BF237" s="142"/>
      <c r="BG237" s="142"/>
      <c r="BH237" s="143" t="s">
        <v>99</v>
      </c>
      <c r="BI237" s="143"/>
      <c r="BJ237" s="143"/>
      <c r="BK237" s="143"/>
      <c r="BL237" s="143"/>
      <c r="BM237" s="143"/>
      <c r="BN237" s="143" t="s">
        <v>52</v>
      </c>
      <c r="BO237" s="143"/>
      <c r="BP237" s="143"/>
      <c r="BQ237" s="143"/>
      <c r="BR237" s="143"/>
      <c r="BS237" s="143"/>
      <c r="BT237" s="44"/>
      <c r="BU237" s="43"/>
      <c r="BV237" s="45"/>
      <c r="BW237" s="45"/>
      <c r="BX237" s="16"/>
      <c r="BY237" s="16"/>
      <c r="BZ237" s="16"/>
    </row>
    <row r="238" spans="1:78" ht="12.75" hidden="1" customHeight="1" x14ac:dyDescent="0.2">
      <c r="F238" s="14">
        <f>F236</f>
        <v>1</v>
      </c>
      <c r="W238" s="14">
        <f>IF(F238="","",HLOOKUP(F238,$N$113:$V$119,7,0))</f>
        <v>0</v>
      </c>
      <c r="X238" s="14" t="str">
        <f>CONCATENATE(F238,A238,G238)</f>
        <v>1</v>
      </c>
      <c r="AA238" s="38"/>
      <c r="AB238" s="41"/>
      <c r="AC238" s="39"/>
      <c r="AD238" s="40"/>
      <c r="AE238" s="136"/>
      <c r="AF238" s="136"/>
      <c r="AG238" s="136"/>
      <c r="AH238" s="136"/>
      <c r="AI238" s="136"/>
      <c r="AJ238" s="136"/>
      <c r="AK238" s="136"/>
      <c r="AL238" s="136"/>
      <c r="AM238" s="136"/>
      <c r="AN238" s="63"/>
      <c r="AO238" s="62"/>
      <c r="AP238" s="62"/>
      <c r="AQ238" s="62"/>
      <c r="AR238" s="62"/>
      <c r="AS238" s="62"/>
      <c r="AT238" s="63"/>
      <c r="AU238" s="64"/>
      <c r="AV238" s="64"/>
      <c r="AW238" s="64"/>
      <c r="AX238" s="64"/>
      <c r="AY238" s="64"/>
      <c r="AZ238" s="64"/>
      <c r="BA238" s="64"/>
      <c r="BB238" s="137"/>
      <c r="BC238" s="137"/>
      <c r="BD238" s="137"/>
      <c r="BE238" s="137"/>
      <c r="BF238" s="137"/>
      <c r="BG238" s="137"/>
      <c r="BH238" s="138"/>
      <c r="BI238" s="138"/>
      <c r="BJ238" s="138"/>
      <c r="BK238" s="138"/>
      <c r="BL238" s="138"/>
      <c r="BM238" s="138"/>
      <c r="BN238" s="139" t="str">
        <f>IF(BH238="","",BB238*BH238)</f>
        <v/>
      </c>
      <c r="BO238" s="140"/>
      <c r="BP238" s="140"/>
      <c r="BQ238" s="140"/>
      <c r="BR238" s="140"/>
      <c r="BS238" s="140"/>
      <c r="BT238" s="44"/>
      <c r="BU238" s="43"/>
      <c r="BV238" s="43"/>
      <c r="BW238" s="43"/>
      <c r="BX238" s="16"/>
      <c r="BY238" s="16"/>
      <c r="BZ238" s="16"/>
    </row>
    <row r="239" spans="1:78" ht="12.75" hidden="1" x14ac:dyDescent="0.2">
      <c r="F239" s="14">
        <f>F238</f>
        <v>1</v>
      </c>
      <c r="W239" s="14">
        <f t="shared" ref="W239:W272" si="10">IF(F239="","",HLOOKUP(F239,$N$113:$V$119,7,0))</f>
        <v>0</v>
      </c>
      <c r="X239" s="14" t="str">
        <f>CONCATENATE(F239,A239,G239)</f>
        <v>1</v>
      </c>
      <c r="AA239" s="38"/>
      <c r="AB239" s="41"/>
      <c r="AC239" s="39"/>
      <c r="AD239" s="40"/>
      <c r="AE239" s="131"/>
      <c r="AF239" s="131"/>
      <c r="AG239" s="131"/>
      <c r="AH239" s="131"/>
      <c r="AI239" s="131"/>
      <c r="AJ239" s="131"/>
      <c r="AK239" s="131"/>
      <c r="AL239" s="131"/>
      <c r="AM239" s="131"/>
      <c r="AN239" s="60"/>
      <c r="AO239" s="53"/>
      <c r="AP239" s="53"/>
      <c r="AQ239" s="53"/>
      <c r="AR239" s="53"/>
      <c r="AS239" s="53"/>
      <c r="AT239" s="61"/>
      <c r="AU239" s="59"/>
      <c r="AV239" s="59"/>
      <c r="AW239" s="59"/>
      <c r="AX239" s="59"/>
      <c r="AY239" s="59"/>
      <c r="AZ239" s="59"/>
      <c r="BA239" s="59"/>
      <c r="BB239" s="132"/>
      <c r="BC239" s="132"/>
      <c r="BD239" s="132"/>
      <c r="BE239" s="132"/>
      <c r="BF239" s="132"/>
      <c r="BG239" s="132"/>
      <c r="BH239" s="133"/>
      <c r="BI239" s="133"/>
      <c r="BJ239" s="133"/>
      <c r="BK239" s="133"/>
      <c r="BL239" s="133"/>
      <c r="BM239" s="133"/>
      <c r="BN239" s="134" t="str">
        <f t="shared" ref="BN239:BN272" si="11">IF(BH239="","",BB239*BH239)</f>
        <v/>
      </c>
      <c r="BO239" s="135"/>
      <c r="BP239" s="135"/>
      <c r="BQ239" s="135"/>
      <c r="BR239" s="135"/>
      <c r="BS239" s="135"/>
      <c r="BT239" s="44"/>
      <c r="BU239" s="43"/>
      <c r="BV239" s="43"/>
      <c r="BW239" s="43"/>
      <c r="BX239" s="16"/>
      <c r="BY239" s="16"/>
      <c r="BZ239" s="16"/>
    </row>
    <row r="240" spans="1:78" ht="12.75" hidden="1" customHeight="1" x14ac:dyDescent="0.2">
      <c r="F240" s="14">
        <f t="shared" ref="F240:F273" si="12">F239</f>
        <v>1</v>
      </c>
      <c r="W240" s="14">
        <f t="shared" si="10"/>
        <v>0</v>
      </c>
      <c r="X240" s="14" t="str">
        <f t="shared" ref="X240:X272" si="13">CONCATENATE(F240,A240,G240)</f>
        <v>1</v>
      </c>
      <c r="AA240" s="38"/>
      <c r="AB240" s="41"/>
      <c r="AC240" s="39"/>
      <c r="AD240" s="40"/>
      <c r="AE240" s="136"/>
      <c r="AF240" s="136"/>
      <c r="AG240" s="136"/>
      <c r="AH240" s="136"/>
      <c r="AI240" s="136"/>
      <c r="AJ240" s="136"/>
      <c r="AK240" s="136"/>
      <c r="AL240" s="136"/>
      <c r="AM240" s="136"/>
      <c r="AN240" s="63"/>
      <c r="AO240" s="62"/>
      <c r="AP240" s="62"/>
      <c r="AQ240" s="62"/>
      <c r="AR240" s="62"/>
      <c r="AS240" s="62"/>
      <c r="AT240" s="63"/>
      <c r="AU240" s="64"/>
      <c r="AV240" s="64"/>
      <c r="AW240" s="64"/>
      <c r="AX240" s="64"/>
      <c r="AY240" s="64"/>
      <c r="AZ240" s="64"/>
      <c r="BA240" s="64"/>
      <c r="BB240" s="137"/>
      <c r="BC240" s="137"/>
      <c r="BD240" s="137"/>
      <c r="BE240" s="137"/>
      <c r="BF240" s="137"/>
      <c r="BG240" s="137"/>
      <c r="BH240" s="138"/>
      <c r="BI240" s="138"/>
      <c r="BJ240" s="138"/>
      <c r="BK240" s="138"/>
      <c r="BL240" s="138"/>
      <c r="BM240" s="138"/>
      <c r="BN240" s="139" t="str">
        <f t="shared" si="11"/>
        <v/>
      </c>
      <c r="BO240" s="140"/>
      <c r="BP240" s="140"/>
      <c r="BQ240" s="140"/>
      <c r="BR240" s="140"/>
      <c r="BS240" s="140"/>
      <c r="BT240" s="44"/>
      <c r="BU240" s="43"/>
      <c r="BV240" s="43"/>
      <c r="BW240" s="43"/>
      <c r="BX240" s="16"/>
      <c r="BY240" s="16"/>
      <c r="BZ240" s="16"/>
    </row>
    <row r="241" spans="6:78" ht="12.75" hidden="1" customHeight="1" x14ac:dyDescent="0.2">
      <c r="F241" s="14">
        <f t="shared" si="12"/>
        <v>1</v>
      </c>
      <c r="W241" s="14">
        <f t="shared" si="10"/>
        <v>0</v>
      </c>
      <c r="X241" s="14" t="str">
        <f t="shared" si="13"/>
        <v>1</v>
      </c>
      <c r="AA241" s="38"/>
      <c r="AB241" s="41"/>
      <c r="AC241" s="39"/>
      <c r="AD241" s="40"/>
      <c r="AE241" s="131"/>
      <c r="AF241" s="131"/>
      <c r="AG241" s="131"/>
      <c r="AH241" s="131"/>
      <c r="AI241" s="131"/>
      <c r="AJ241" s="131"/>
      <c r="AK241" s="131"/>
      <c r="AL241" s="131"/>
      <c r="AM241" s="131"/>
      <c r="AN241" s="60"/>
      <c r="AO241" s="53"/>
      <c r="AP241" s="53"/>
      <c r="AQ241" s="53"/>
      <c r="AR241" s="53"/>
      <c r="AS241" s="53"/>
      <c r="AT241" s="61"/>
      <c r="AU241" s="59"/>
      <c r="AV241" s="59"/>
      <c r="AW241" s="59"/>
      <c r="AX241" s="59"/>
      <c r="AY241" s="59"/>
      <c r="AZ241" s="59"/>
      <c r="BA241" s="59"/>
      <c r="BB241" s="132"/>
      <c r="BC241" s="132"/>
      <c r="BD241" s="132"/>
      <c r="BE241" s="132"/>
      <c r="BF241" s="132"/>
      <c r="BG241" s="132"/>
      <c r="BH241" s="133"/>
      <c r="BI241" s="133"/>
      <c r="BJ241" s="133"/>
      <c r="BK241" s="133"/>
      <c r="BL241" s="133"/>
      <c r="BM241" s="133"/>
      <c r="BN241" s="134" t="str">
        <f t="shared" si="11"/>
        <v/>
      </c>
      <c r="BO241" s="135"/>
      <c r="BP241" s="135"/>
      <c r="BQ241" s="135"/>
      <c r="BR241" s="135"/>
      <c r="BS241" s="135"/>
      <c r="BT241" s="71"/>
      <c r="BU241" s="72"/>
      <c r="BV241" s="72"/>
      <c r="BW241" s="72"/>
      <c r="BX241" s="16"/>
      <c r="BY241" s="16"/>
      <c r="BZ241" s="16"/>
    </row>
    <row r="242" spans="6:78" ht="12.75" hidden="1" x14ac:dyDescent="0.2">
      <c r="F242" s="14">
        <f t="shared" si="12"/>
        <v>1</v>
      </c>
      <c r="W242" s="14">
        <f t="shared" si="10"/>
        <v>0</v>
      </c>
      <c r="X242" s="14" t="str">
        <f t="shared" si="13"/>
        <v>1</v>
      </c>
      <c r="AA242" s="38"/>
      <c r="AB242" s="41"/>
      <c r="AC242" s="39"/>
      <c r="AD242" s="40"/>
      <c r="AE242" s="136"/>
      <c r="AF242" s="136"/>
      <c r="AG242" s="136"/>
      <c r="AH242" s="136"/>
      <c r="AI242" s="136"/>
      <c r="AJ242" s="136"/>
      <c r="AK242" s="136"/>
      <c r="AL242" s="136"/>
      <c r="AM242" s="136"/>
      <c r="AN242" s="63"/>
      <c r="AO242" s="62"/>
      <c r="AP242" s="62"/>
      <c r="AQ242" s="62"/>
      <c r="AR242" s="62"/>
      <c r="AS242" s="62"/>
      <c r="AT242" s="63"/>
      <c r="AU242" s="64"/>
      <c r="AV242" s="64"/>
      <c r="AW242" s="64"/>
      <c r="AX242" s="64"/>
      <c r="AY242" s="64"/>
      <c r="AZ242" s="64"/>
      <c r="BA242" s="64"/>
      <c r="BB242" s="137"/>
      <c r="BC242" s="137"/>
      <c r="BD242" s="137"/>
      <c r="BE242" s="137"/>
      <c r="BF242" s="137"/>
      <c r="BG242" s="137"/>
      <c r="BH242" s="138"/>
      <c r="BI242" s="138"/>
      <c r="BJ242" s="138"/>
      <c r="BK242" s="138"/>
      <c r="BL242" s="138"/>
      <c r="BM242" s="138"/>
      <c r="BN242" s="139" t="str">
        <f t="shared" si="11"/>
        <v/>
      </c>
      <c r="BO242" s="140"/>
      <c r="BP242" s="140"/>
      <c r="BQ242" s="140"/>
      <c r="BR242" s="140"/>
      <c r="BS242" s="140"/>
      <c r="BT242" s="71"/>
      <c r="BU242" s="72"/>
      <c r="BV242" s="72"/>
      <c r="BW242" s="72"/>
      <c r="BX242" s="16"/>
      <c r="BY242" s="16"/>
      <c r="BZ242" s="16"/>
    </row>
    <row r="243" spans="6:78" ht="12.75" hidden="1" customHeight="1" x14ac:dyDescent="0.2">
      <c r="F243" s="14">
        <f t="shared" si="12"/>
        <v>1</v>
      </c>
      <c r="W243" s="14">
        <f t="shared" si="10"/>
        <v>0</v>
      </c>
      <c r="X243" s="14" t="str">
        <f t="shared" si="13"/>
        <v>1</v>
      </c>
      <c r="AA243" s="38"/>
      <c r="AB243" s="41"/>
      <c r="AC243" s="39"/>
      <c r="AD243" s="40"/>
      <c r="AE243" s="131"/>
      <c r="AF243" s="131"/>
      <c r="AG243" s="131"/>
      <c r="AH243" s="131"/>
      <c r="AI243" s="131"/>
      <c r="AJ243" s="131"/>
      <c r="AK243" s="131"/>
      <c r="AL243" s="131"/>
      <c r="AM243" s="131"/>
      <c r="AN243" s="60"/>
      <c r="AO243" s="53"/>
      <c r="AP243" s="53"/>
      <c r="AQ243" s="53"/>
      <c r="AR243" s="53"/>
      <c r="AS243" s="53"/>
      <c r="AT243" s="61"/>
      <c r="AU243" s="59"/>
      <c r="AV243" s="59"/>
      <c r="AW243" s="59"/>
      <c r="AX243" s="59"/>
      <c r="AY243" s="59"/>
      <c r="AZ243" s="59"/>
      <c r="BA243" s="59"/>
      <c r="BB243" s="132"/>
      <c r="BC243" s="132"/>
      <c r="BD243" s="132"/>
      <c r="BE243" s="132"/>
      <c r="BF243" s="132"/>
      <c r="BG243" s="132"/>
      <c r="BH243" s="133"/>
      <c r="BI243" s="133"/>
      <c r="BJ243" s="133"/>
      <c r="BK243" s="133"/>
      <c r="BL243" s="133"/>
      <c r="BM243" s="133"/>
      <c r="BN243" s="134" t="str">
        <f t="shared" si="11"/>
        <v/>
      </c>
      <c r="BO243" s="135"/>
      <c r="BP243" s="135"/>
      <c r="BQ243" s="135"/>
      <c r="BR243" s="135"/>
      <c r="BS243" s="135"/>
      <c r="BT243" s="71"/>
      <c r="BU243" s="72"/>
      <c r="BV243" s="72"/>
      <c r="BW243" s="72"/>
      <c r="BX243" s="16"/>
      <c r="BY243" s="16"/>
      <c r="BZ243" s="16"/>
    </row>
    <row r="244" spans="6:78" ht="12.75" hidden="1" x14ac:dyDescent="0.2">
      <c r="F244" s="14">
        <f t="shared" si="12"/>
        <v>1</v>
      </c>
      <c r="W244" s="14">
        <f t="shared" si="10"/>
        <v>0</v>
      </c>
      <c r="X244" s="14" t="str">
        <f t="shared" si="13"/>
        <v>1</v>
      </c>
      <c r="AA244" s="38"/>
      <c r="AB244" s="41"/>
      <c r="AC244" s="39"/>
      <c r="AD244" s="40"/>
      <c r="AE244" s="136"/>
      <c r="AF244" s="136"/>
      <c r="AG244" s="136"/>
      <c r="AH244" s="136"/>
      <c r="AI244" s="136"/>
      <c r="AJ244" s="136"/>
      <c r="AK244" s="136"/>
      <c r="AL244" s="136"/>
      <c r="AM244" s="136"/>
      <c r="AN244" s="63"/>
      <c r="AO244" s="62"/>
      <c r="AP244" s="62"/>
      <c r="AQ244" s="62"/>
      <c r="AR244" s="62"/>
      <c r="AS244" s="62"/>
      <c r="AT244" s="63"/>
      <c r="AU244" s="64"/>
      <c r="AV244" s="64"/>
      <c r="AW244" s="64"/>
      <c r="AX244" s="64"/>
      <c r="AY244" s="64"/>
      <c r="AZ244" s="64"/>
      <c r="BA244" s="64"/>
      <c r="BB244" s="137"/>
      <c r="BC244" s="137"/>
      <c r="BD244" s="137"/>
      <c r="BE244" s="137"/>
      <c r="BF244" s="137"/>
      <c r="BG244" s="137"/>
      <c r="BH244" s="138"/>
      <c r="BI244" s="138"/>
      <c r="BJ244" s="138"/>
      <c r="BK244" s="138"/>
      <c r="BL244" s="138"/>
      <c r="BM244" s="138"/>
      <c r="BN244" s="139" t="str">
        <f t="shared" si="11"/>
        <v/>
      </c>
      <c r="BO244" s="140"/>
      <c r="BP244" s="140"/>
      <c r="BQ244" s="140"/>
      <c r="BR244" s="140"/>
      <c r="BS244" s="140"/>
      <c r="BT244" s="71"/>
      <c r="BU244" s="72"/>
      <c r="BV244" s="72"/>
      <c r="BW244" s="72"/>
      <c r="BX244" s="16"/>
      <c r="BY244" s="16"/>
      <c r="BZ244" s="16"/>
    </row>
    <row r="245" spans="6:78" ht="12.75" hidden="1" customHeight="1" x14ac:dyDescent="0.2">
      <c r="F245" s="14">
        <f t="shared" si="12"/>
        <v>1</v>
      </c>
      <c r="W245" s="14">
        <f t="shared" si="10"/>
        <v>0</v>
      </c>
      <c r="X245" s="14" t="str">
        <f t="shared" si="13"/>
        <v>1</v>
      </c>
      <c r="AA245" s="38"/>
      <c r="AB245" s="41"/>
      <c r="AC245" s="39"/>
      <c r="AD245" s="40"/>
      <c r="AE245" s="131"/>
      <c r="AF245" s="131"/>
      <c r="AG245" s="131"/>
      <c r="AH245" s="131"/>
      <c r="AI245" s="131"/>
      <c r="AJ245" s="131"/>
      <c r="AK245" s="131"/>
      <c r="AL245" s="131"/>
      <c r="AM245" s="131"/>
      <c r="AN245" s="60"/>
      <c r="AO245" s="53"/>
      <c r="AP245" s="53"/>
      <c r="AQ245" s="53"/>
      <c r="AR245" s="53"/>
      <c r="AS245" s="53"/>
      <c r="AT245" s="61"/>
      <c r="AU245" s="59"/>
      <c r="AV245" s="59"/>
      <c r="AW245" s="59"/>
      <c r="AX245" s="59"/>
      <c r="AY245" s="59"/>
      <c r="AZ245" s="59"/>
      <c r="BA245" s="59"/>
      <c r="BB245" s="132"/>
      <c r="BC245" s="132"/>
      <c r="BD245" s="132"/>
      <c r="BE245" s="132"/>
      <c r="BF245" s="132"/>
      <c r="BG245" s="132"/>
      <c r="BH245" s="133"/>
      <c r="BI245" s="133"/>
      <c r="BJ245" s="133"/>
      <c r="BK245" s="133"/>
      <c r="BL245" s="133"/>
      <c r="BM245" s="133"/>
      <c r="BN245" s="134" t="str">
        <f t="shared" si="11"/>
        <v/>
      </c>
      <c r="BO245" s="135"/>
      <c r="BP245" s="135"/>
      <c r="BQ245" s="135"/>
      <c r="BR245" s="135"/>
      <c r="BS245" s="135"/>
      <c r="BT245" s="71"/>
      <c r="BU245" s="72"/>
      <c r="BV245" s="72"/>
      <c r="BW245" s="72"/>
      <c r="BX245" s="16"/>
      <c r="BY245" s="16"/>
      <c r="BZ245" s="16"/>
    </row>
    <row r="246" spans="6:78" ht="12.75" hidden="1" x14ac:dyDescent="0.2">
      <c r="F246" s="14">
        <f t="shared" si="12"/>
        <v>1</v>
      </c>
      <c r="W246" s="14">
        <f t="shared" si="10"/>
        <v>0</v>
      </c>
      <c r="X246" s="14" t="str">
        <f t="shared" si="13"/>
        <v>1</v>
      </c>
      <c r="AA246" s="38"/>
      <c r="AB246" s="41"/>
      <c r="AC246" s="39"/>
      <c r="AD246" s="40"/>
      <c r="AE246" s="136"/>
      <c r="AF246" s="136"/>
      <c r="AG246" s="136"/>
      <c r="AH246" s="136"/>
      <c r="AI246" s="136"/>
      <c r="AJ246" s="136"/>
      <c r="AK246" s="136"/>
      <c r="AL246" s="136"/>
      <c r="AM246" s="136"/>
      <c r="AN246" s="63"/>
      <c r="AO246" s="62"/>
      <c r="AP246" s="62"/>
      <c r="AQ246" s="62"/>
      <c r="AR246" s="62"/>
      <c r="AS246" s="62"/>
      <c r="AT246" s="63"/>
      <c r="AU246" s="64"/>
      <c r="AV246" s="64"/>
      <c r="AW246" s="64"/>
      <c r="AX246" s="64"/>
      <c r="AY246" s="64"/>
      <c r="AZ246" s="64"/>
      <c r="BA246" s="64"/>
      <c r="BB246" s="137"/>
      <c r="BC246" s="137"/>
      <c r="BD246" s="137"/>
      <c r="BE246" s="137"/>
      <c r="BF246" s="137"/>
      <c r="BG246" s="137"/>
      <c r="BH246" s="138"/>
      <c r="BI246" s="138"/>
      <c r="BJ246" s="138"/>
      <c r="BK246" s="138"/>
      <c r="BL246" s="138"/>
      <c r="BM246" s="138"/>
      <c r="BN246" s="139" t="str">
        <f t="shared" si="11"/>
        <v/>
      </c>
      <c r="BO246" s="140"/>
      <c r="BP246" s="140"/>
      <c r="BQ246" s="140"/>
      <c r="BR246" s="140"/>
      <c r="BS246" s="140"/>
      <c r="BT246" s="71"/>
      <c r="BU246" s="72"/>
      <c r="BV246" s="72"/>
      <c r="BW246" s="72"/>
      <c r="BX246" s="16"/>
      <c r="BY246" s="16"/>
      <c r="BZ246" s="16"/>
    </row>
    <row r="247" spans="6:78" ht="12.75" hidden="1" customHeight="1" x14ac:dyDescent="0.2">
      <c r="F247" s="14">
        <f t="shared" si="12"/>
        <v>1</v>
      </c>
      <c r="W247" s="14">
        <f t="shared" si="10"/>
        <v>0</v>
      </c>
      <c r="X247" s="14" t="str">
        <f t="shared" si="13"/>
        <v>1</v>
      </c>
      <c r="AA247" s="38"/>
      <c r="AB247" s="41"/>
      <c r="AC247" s="39"/>
      <c r="AD247" s="40"/>
      <c r="AE247" s="131"/>
      <c r="AF247" s="131"/>
      <c r="AG247" s="131"/>
      <c r="AH247" s="131"/>
      <c r="AI247" s="131"/>
      <c r="AJ247" s="131"/>
      <c r="AK247" s="131"/>
      <c r="AL247" s="131"/>
      <c r="AM247" s="131"/>
      <c r="AN247" s="60"/>
      <c r="AO247" s="53"/>
      <c r="AP247" s="53"/>
      <c r="AQ247" s="53"/>
      <c r="AR247" s="53"/>
      <c r="AS247" s="53"/>
      <c r="AT247" s="61"/>
      <c r="AU247" s="59"/>
      <c r="AV247" s="59"/>
      <c r="AW247" s="59"/>
      <c r="AX247" s="59"/>
      <c r="AY247" s="59"/>
      <c r="AZ247" s="59"/>
      <c r="BA247" s="59"/>
      <c r="BB247" s="132"/>
      <c r="BC247" s="132"/>
      <c r="BD247" s="132"/>
      <c r="BE247" s="132"/>
      <c r="BF247" s="132"/>
      <c r="BG247" s="132"/>
      <c r="BH247" s="133"/>
      <c r="BI247" s="133"/>
      <c r="BJ247" s="133"/>
      <c r="BK247" s="133"/>
      <c r="BL247" s="133"/>
      <c r="BM247" s="133"/>
      <c r="BN247" s="134" t="str">
        <f t="shared" si="11"/>
        <v/>
      </c>
      <c r="BO247" s="135"/>
      <c r="BP247" s="135"/>
      <c r="BQ247" s="135"/>
      <c r="BR247" s="135"/>
      <c r="BS247" s="135"/>
      <c r="BT247" s="71"/>
      <c r="BU247" s="72"/>
      <c r="BV247" s="72"/>
      <c r="BW247" s="72"/>
      <c r="BX247" s="16"/>
      <c r="BY247" s="16"/>
      <c r="BZ247" s="16"/>
    </row>
    <row r="248" spans="6:78" ht="12.75" hidden="1" x14ac:dyDescent="0.2">
      <c r="F248" s="14">
        <f t="shared" si="12"/>
        <v>1</v>
      </c>
      <c r="W248" s="14">
        <f t="shared" si="10"/>
        <v>0</v>
      </c>
      <c r="X248" s="14" t="str">
        <f t="shared" si="13"/>
        <v>1</v>
      </c>
      <c r="AA248" s="38"/>
      <c r="AB248" s="41"/>
      <c r="AC248" s="39"/>
      <c r="AD248" s="40"/>
      <c r="AE248" s="136"/>
      <c r="AF248" s="136"/>
      <c r="AG248" s="136"/>
      <c r="AH248" s="136"/>
      <c r="AI248" s="136"/>
      <c r="AJ248" s="136"/>
      <c r="AK248" s="136"/>
      <c r="AL248" s="136"/>
      <c r="AM248" s="136"/>
      <c r="AN248" s="63"/>
      <c r="AO248" s="62"/>
      <c r="AP248" s="62"/>
      <c r="AQ248" s="62"/>
      <c r="AR248" s="62"/>
      <c r="AS248" s="62"/>
      <c r="AT248" s="63"/>
      <c r="AU248" s="64"/>
      <c r="AV248" s="64"/>
      <c r="AW248" s="64"/>
      <c r="AX248" s="64"/>
      <c r="AY248" s="64"/>
      <c r="AZ248" s="64"/>
      <c r="BA248" s="64"/>
      <c r="BB248" s="137"/>
      <c r="BC248" s="137"/>
      <c r="BD248" s="137"/>
      <c r="BE248" s="137"/>
      <c r="BF248" s="137"/>
      <c r="BG248" s="137"/>
      <c r="BH248" s="138"/>
      <c r="BI248" s="138"/>
      <c r="BJ248" s="138"/>
      <c r="BK248" s="138"/>
      <c r="BL248" s="138"/>
      <c r="BM248" s="138"/>
      <c r="BN248" s="139" t="str">
        <f t="shared" si="11"/>
        <v/>
      </c>
      <c r="BO248" s="140"/>
      <c r="BP248" s="140"/>
      <c r="BQ248" s="140"/>
      <c r="BR248" s="140"/>
      <c r="BS248" s="140"/>
      <c r="BT248" s="71"/>
      <c r="BU248" s="72"/>
      <c r="BV248" s="72"/>
      <c r="BW248" s="72"/>
      <c r="BX248" s="16"/>
      <c r="BY248" s="16"/>
      <c r="BZ248" s="16"/>
    </row>
    <row r="249" spans="6:78" ht="12.75" hidden="1" customHeight="1" x14ac:dyDescent="0.2">
      <c r="F249" s="14">
        <f t="shared" si="12"/>
        <v>1</v>
      </c>
      <c r="W249" s="14">
        <f t="shared" si="10"/>
        <v>0</v>
      </c>
      <c r="X249" s="14" t="str">
        <f t="shared" si="13"/>
        <v>1</v>
      </c>
      <c r="AA249" s="38"/>
      <c r="AB249" s="41"/>
      <c r="AC249" s="39"/>
      <c r="AD249" s="40"/>
      <c r="AE249" s="131"/>
      <c r="AF249" s="131"/>
      <c r="AG249" s="131"/>
      <c r="AH249" s="131"/>
      <c r="AI249" s="131"/>
      <c r="AJ249" s="131"/>
      <c r="AK249" s="131"/>
      <c r="AL249" s="131"/>
      <c r="AM249" s="131"/>
      <c r="AN249" s="60"/>
      <c r="AO249" s="53"/>
      <c r="AP249" s="53"/>
      <c r="AQ249" s="53"/>
      <c r="AR249" s="53"/>
      <c r="AS249" s="53"/>
      <c r="AT249" s="61"/>
      <c r="AU249" s="59"/>
      <c r="AV249" s="59"/>
      <c r="AW249" s="59"/>
      <c r="AX249" s="59"/>
      <c r="AY249" s="59"/>
      <c r="AZ249" s="59"/>
      <c r="BA249" s="59"/>
      <c r="BB249" s="132"/>
      <c r="BC249" s="132"/>
      <c r="BD249" s="132"/>
      <c r="BE249" s="132"/>
      <c r="BF249" s="132"/>
      <c r="BG249" s="132"/>
      <c r="BH249" s="133"/>
      <c r="BI249" s="133"/>
      <c r="BJ249" s="133"/>
      <c r="BK249" s="133"/>
      <c r="BL249" s="133"/>
      <c r="BM249" s="133"/>
      <c r="BN249" s="134" t="str">
        <f t="shared" si="11"/>
        <v/>
      </c>
      <c r="BO249" s="135"/>
      <c r="BP249" s="135"/>
      <c r="BQ249" s="135"/>
      <c r="BR249" s="135"/>
      <c r="BS249" s="135"/>
      <c r="BT249" s="71"/>
      <c r="BU249" s="72"/>
      <c r="BV249" s="72"/>
      <c r="BW249" s="72"/>
      <c r="BX249" s="16"/>
      <c r="BY249" s="16"/>
      <c r="BZ249" s="16"/>
    </row>
    <row r="250" spans="6:78" ht="12.75" hidden="1" x14ac:dyDescent="0.2">
      <c r="F250" s="14">
        <f t="shared" si="12"/>
        <v>1</v>
      </c>
      <c r="W250" s="14">
        <f t="shared" si="10"/>
        <v>0</v>
      </c>
      <c r="X250" s="14" t="str">
        <f t="shared" si="13"/>
        <v>1</v>
      </c>
      <c r="AA250" s="38"/>
      <c r="AB250" s="41"/>
      <c r="AC250" s="39"/>
      <c r="AD250" s="40"/>
      <c r="AE250" s="136"/>
      <c r="AF250" s="136"/>
      <c r="AG250" s="136"/>
      <c r="AH250" s="136"/>
      <c r="AI250" s="136"/>
      <c r="AJ250" s="136"/>
      <c r="AK250" s="136"/>
      <c r="AL250" s="136"/>
      <c r="AM250" s="136"/>
      <c r="AN250" s="63"/>
      <c r="AO250" s="62"/>
      <c r="AP250" s="62"/>
      <c r="AQ250" s="62"/>
      <c r="AR250" s="62"/>
      <c r="AS250" s="62"/>
      <c r="AT250" s="63"/>
      <c r="AU250" s="64"/>
      <c r="AV250" s="64"/>
      <c r="AW250" s="64"/>
      <c r="AX250" s="64"/>
      <c r="AY250" s="64"/>
      <c r="AZ250" s="64"/>
      <c r="BA250" s="64"/>
      <c r="BB250" s="137"/>
      <c r="BC250" s="137"/>
      <c r="BD250" s="137"/>
      <c r="BE250" s="137"/>
      <c r="BF250" s="137"/>
      <c r="BG250" s="137"/>
      <c r="BH250" s="138"/>
      <c r="BI250" s="138"/>
      <c r="BJ250" s="138"/>
      <c r="BK250" s="138"/>
      <c r="BL250" s="138"/>
      <c r="BM250" s="138"/>
      <c r="BN250" s="139" t="str">
        <f t="shared" si="11"/>
        <v/>
      </c>
      <c r="BO250" s="140"/>
      <c r="BP250" s="140"/>
      <c r="BQ250" s="140"/>
      <c r="BR250" s="140"/>
      <c r="BS250" s="140"/>
      <c r="BT250" s="71"/>
      <c r="BU250" s="72"/>
      <c r="BV250" s="72"/>
      <c r="BW250" s="72"/>
      <c r="BX250" s="16"/>
      <c r="BY250" s="16"/>
      <c r="BZ250" s="16"/>
    </row>
    <row r="251" spans="6:78" ht="12.75" hidden="1" customHeight="1" x14ac:dyDescent="0.2">
      <c r="F251" s="14">
        <f t="shared" si="12"/>
        <v>1</v>
      </c>
      <c r="W251" s="14">
        <f t="shared" si="10"/>
        <v>0</v>
      </c>
      <c r="X251" s="14" t="str">
        <f t="shared" si="13"/>
        <v>1</v>
      </c>
      <c r="AA251" s="38"/>
      <c r="AB251" s="41"/>
      <c r="AC251" s="39"/>
      <c r="AD251" s="40"/>
      <c r="AE251" s="131"/>
      <c r="AF251" s="131"/>
      <c r="AG251" s="131"/>
      <c r="AH251" s="131"/>
      <c r="AI251" s="131"/>
      <c r="AJ251" s="131"/>
      <c r="AK251" s="131"/>
      <c r="AL251" s="131"/>
      <c r="AM251" s="131"/>
      <c r="AN251" s="60"/>
      <c r="AO251" s="53"/>
      <c r="AP251" s="53"/>
      <c r="AQ251" s="53"/>
      <c r="AR251" s="53"/>
      <c r="AS251" s="53"/>
      <c r="AT251" s="61"/>
      <c r="AU251" s="59"/>
      <c r="AV251" s="59"/>
      <c r="AW251" s="59"/>
      <c r="AX251" s="59"/>
      <c r="AY251" s="59"/>
      <c r="AZ251" s="59"/>
      <c r="BA251" s="59"/>
      <c r="BB251" s="132"/>
      <c r="BC251" s="132"/>
      <c r="BD251" s="132"/>
      <c r="BE251" s="132"/>
      <c r="BF251" s="132"/>
      <c r="BG251" s="132"/>
      <c r="BH251" s="133"/>
      <c r="BI251" s="133"/>
      <c r="BJ251" s="133"/>
      <c r="BK251" s="133"/>
      <c r="BL251" s="133"/>
      <c r="BM251" s="133"/>
      <c r="BN251" s="134" t="str">
        <f t="shared" si="11"/>
        <v/>
      </c>
      <c r="BO251" s="135"/>
      <c r="BP251" s="135"/>
      <c r="BQ251" s="135"/>
      <c r="BR251" s="135"/>
      <c r="BS251" s="135"/>
      <c r="BT251" s="71"/>
      <c r="BU251" s="72"/>
      <c r="BV251" s="72"/>
      <c r="BW251" s="72"/>
      <c r="BX251" s="16"/>
      <c r="BY251" s="16"/>
      <c r="BZ251" s="16"/>
    </row>
    <row r="252" spans="6:78" ht="12.75" hidden="1" x14ac:dyDescent="0.2">
      <c r="F252" s="14">
        <f t="shared" si="12"/>
        <v>1</v>
      </c>
      <c r="W252" s="14">
        <f t="shared" si="10"/>
        <v>0</v>
      </c>
      <c r="X252" s="14" t="str">
        <f t="shared" si="13"/>
        <v>1</v>
      </c>
      <c r="AA252" s="38"/>
      <c r="AB252" s="41"/>
      <c r="AC252" s="39"/>
      <c r="AD252" s="40"/>
      <c r="AE252" s="136"/>
      <c r="AF252" s="136"/>
      <c r="AG252" s="136"/>
      <c r="AH252" s="136"/>
      <c r="AI252" s="136"/>
      <c r="AJ252" s="136"/>
      <c r="AK252" s="136"/>
      <c r="AL252" s="136"/>
      <c r="AM252" s="136"/>
      <c r="AN252" s="63"/>
      <c r="AO252" s="62"/>
      <c r="AP252" s="62"/>
      <c r="AQ252" s="62"/>
      <c r="AR252" s="62"/>
      <c r="AS252" s="62"/>
      <c r="AT252" s="63"/>
      <c r="AU252" s="64"/>
      <c r="AV252" s="64"/>
      <c r="AW252" s="64"/>
      <c r="AX252" s="64"/>
      <c r="AY252" s="64"/>
      <c r="AZ252" s="64"/>
      <c r="BA252" s="64"/>
      <c r="BB252" s="137"/>
      <c r="BC252" s="137"/>
      <c r="BD252" s="137"/>
      <c r="BE252" s="137"/>
      <c r="BF252" s="137"/>
      <c r="BG252" s="137"/>
      <c r="BH252" s="138"/>
      <c r="BI252" s="138"/>
      <c r="BJ252" s="138"/>
      <c r="BK252" s="138"/>
      <c r="BL252" s="138"/>
      <c r="BM252" s="138"/>
      <c r="BN252" s="139" t="str">
        <f t="shared" si="11"/>
        <v/>
      </c>
      <c r="BO252" s="140"/>
      <c r="BP252" s="140"/>
      <c r="BQ252" s="140"/>
      <c r="BR252" s="140"/>
      <c r="BS252" s="140"/>
      <c r="BT252" s="71"/>
      <c r="BU252" s="72"/>
      <c r="BV252" s="72"/>
      <c r="BW252" s="72"/>
      <c r="BX252" s="16"/>
      <c r="BY252" s="16"/>
      <c r="BZ252" s="16"/>
    </row>
    <row r="253" spans="6:78" ht="12.75" hidden="1" customHeight="1" x14ac:dyDescent="0.2">
      <c r="F253" s="14">
        <f t="shared" si="12"/>
        <v>1</v>
      </c>
      <c r="W253" s="14">
        <f t="shared" si="10"/>
        <v>0</v>
      </c>
      <c r="X253" s="14" t="str">
        <f t="shared" si="13"/>
        <v>1</v>
      </c>
      <c r="AA253" s="38"/>
      <c r="AB253" s="41"/>
      <c r="AC253" s="39"/>
      <c r="AD253" s="40"/>
      <c r="AE253" s="131"/>
      <c r="AF253" s="131"/>
      <c r="AG253" s="131"/>
      <c r="AH253" s="131"/>
      <c r="AI253" s="131"/>
      <c r="AJ253" s="131"/>
      <c r="AK253" s="131"/>
      <c r="AL253" s="131"/>
      <c r="AM253" s="131"/>
      <c r="AN253" s="60"/>
      <c r="AO253" s="53"/>
      <c r="AP253" s="53"/>
      <c r="AQ253" s="53"/>
      <c r="AR253" s="53"/>
      <c r="AS253" s="53"/>
      <c r="AT253" s="61"/>
      <c r="AU253" s="59"/>
      <c r="AV253" s="59"/>
      <c r="AW253" s="59"/>
      <c r="AX253" s="59"/>
      <c r="AY253" s="59"/>
      <c r="AZ253" s="59"/>
      <c r="BA253" s="59"/>
      <c r="BB253" s="132"/>
      <c r="BC253" s="132"/>
      <c r="BD253" s="132"/>
      <c r="BE253" s="132"/>
      <c r="BF253" s="132"/>
      <c r="BG253" s="132"/>
      <c r="BH253" s="133"/>
      <c r="BI253" s="133"/>
      <c r="BJ253" s="133"/>
      <c r="BK253" s="133"/>
      <c r="BL253" s="133"/>
      <c r="BM253" s="133"/>
      <c r="BN253" s="134" t="str">
        <f t="shared" si="11"/>
        <v/>
      </c>
      <c r="BO253" s="135"/>
      <c r="BP253" s="135"/>
      <c r="BQ253" s="135"/>
      <c r="BR253" s="135"/>
      <c r="BS253" s="135"/>
      <c r="BT253" s="71"/>
      <c r="BU253" s="72"/>
      <c r="BV253" s="72"/>
      <c r="BW253" s="72"/>
      <c r="BX253" s="16"/>
      <c r="BY253" s="16"/>
      <c r="BZ253" s="16"/>
    </row>
    <row r="254" spans="6:78" ht="12.75" hidden="1" x14ac:dyDescent="0.2">
      <c r="F254" s="14">
        <f t="shared" si="12"/>
        <v>1</v>
      </c>
      <c r="W254" s="14">
        <f t="shared" si="10"/>
        <v>0</v>
      </c>
      <c r="X254" s="14" t="str">
        <f t="shared" si="13"/>
        <v>1</v>
      </c>
      <c r="AA254" s="38"/>
      <c r="AB254" s="41"/>
      <c r="AC254" s="39"/>
      <c r="AD254" s="40"/>
      <c r="AE254" s="136"/>
      <c r="AF254" s="136"/>
      <c r="AG254" s="136"/>
      <c r="AH254" s="136"/>
      <c r="AI254" s="136"/>
      <c r="AJ254" s="136"/>
      <c r="AK254" s="136"/>
      <c r="AL254" s="136"/>
      <c r="AM254" s="136"/>
      <c r="AN254" s="63"/>
      <c r="AO254" s="62"/>
      <c r="AP254" s="62"/>
      <c r="AQ254" s="62"/>
      <c r="AR254" s="62"/>
      <c r="AS254" s="62"/>
      <c r="AT254" s="63"/>
      <c r="AU254" s="64"/>
      <c r="AV254" s="64"/>
      <c r="AW254" s="64"/>
      <c r="AX254" s="64"/>
      <c r="AY254" s="64"/>
      <c r="AZ254" s="64"/>
      <c r="BA254" s="64"/>
      <c r="BB254" s="137"/>
      <c r="BC254" s="137"/>
      <c r="BD254" s="137"/>
      <c r="BE254" s="137"/>
      <c r="BF254" s="137"/>
      <c r="BG254" s="137"/>
      <c r="BH254" s="138"/>
      <c r="BI254" s="138"/>
      <c r="BJ254" s="138"/>
      <c r="BK254" s="138"/>
      <c r="BL254" s="138"/>
      <c r="BM254" s="138"/>
      <c r="BN254" s="139" t="str">
        <f t="shared" si="11"/>
        <v/>
      </c>
      <c r="BO254" s="140"/>
      <c r="BP254" s="140"/>
      <c r="BQ254" s="140"/>
      <c r="BR254" s="140"/>
      <c r="BS254" s="140"/>
      <c r="BT254" s="71"/>
      <c r="BU254" s="72"/>
      <c r="BV254" s="72"/>
      <c r="BW254" s="72"/>
      <c r="BX254" s="16"/>
      <c r="BY254" s="16"/>
      <c r="BZ254" s="16"/>
    </row>
    <row r="255" spans="6:78" ht="12.75" hidden="1" customHeight="1" x14ac:dyDescent="0.2">
      <c r="F255" s="14">
        <f t="shared" si="12"/>
        <v>1</v>
      </c>
      <c r="W255" s="14">
        <f t="shared" si="10"/>
        <v>0</v>
      </c>
      <c r="X255" s="14" t="str">
        <f t="shared" si="13"/>
        <v>1</v>
      </c>
      <c r="AA255" s="38"/>
      <c r="AB255" s="41"/>
      <c r="AC255" s="39"/>
      <c r="AD255" s="40"/>
      <c r="AE255" s="131"/>
      <c r="AF255" s="131"/>
      <c r="AG255" s="131"/>
      <c r="AH255" s="131"/>
      <c r="AI255" s="131"/>
      <c r="AJ255" s="131"/>
      <c r="AK255" s="131"/>
      <c r="AL255" s="131"/>
      <c r="AM255" s="131"/>
      <c r="AN255" s="60"/>
      <c r="AO255" s="53"/>
      <c r="AP255" s="53"/>
      <c r="AQ255" s="53"/>
      <c r="AR255" s="53"/>
      <c r="AS255" s="53"/>
      <c r="AT255" s="61"/>
      <c r="AU255" s="59"/>
      <c r="AV255" s="59"/>
      <c r="AW255" s="59"/>
      <c r="AX255" s="59"/>
      <c r="AY255" s="59"/>
      <c r="AZ255" s="59"/>
      <c r="BA255" s="59"/>
      <c r="BB255" s="132"/>
      <c r="BC255" s="132"/>
      <c r="BD255" s="132"/>
      <c r="BE255" s="132"/>
      <c r="BF255" s="132"/>
      <c r="BG255" s="132"/>
      <c r="BH255" s="133"/>
      <c r="BI255" s="133"/>
      <c r="BJ255" s="133"/>
      <c r="BK255" s="133"/>
      <c r="BL255" s="133"/>
      <c r="BM255" s="133"/>
      <c r="BN255" s="134" t="str">
        <f t="shared" si="11"/>
        <v/>
      </c>
      <c r="BO255" s="135"/>
      <c r="BP255" s="135"/>
      <c r="BQ255" s="135"/>
      <c r="BR255" s="135"/>
      <c r="BS255" s="135"/>
      <c r="BT255" s="71"/>
      <c r="BU255" s="72"/>
      <c r="BV255" s="72"/>
      <c r="BW255" s="72"/>
      <c r="BX255" s="16"/>
      <c r="BY255" s="16"/>
      <c r="BZ255" s="16"/>
    </row>
    <row r="256" spans="6:78" ht="12.75" hidden="1" x14ac:dyDescent="0.2">
      <c r="F256" s="14">
        <f t="shared" si="12"/>
        <v>1</v>
      </c>
      <c r="W256" s="14">
        <f t="shared" si="10"/>
        <v>0</v>
      </c>
      <c r="X256" s="14" t="str">
        <f t="shared" si="13"/>
        <v>1</v>
      </c>
      <c r="AA256" s="38"/>
      <c r="AB256" s="41"/>
      <c r="AC256" s="39"/>
      <c r="AD256" s="40"/>
      <c r="AE256" s="136"/>
      <c r="AF256" s="136"/>
      <c r="AG256" s="136"/>
      <c r="AH256" s="136"/>
      <c r="AI256" s="136"/>
      <c r="AJ256" s="136"/>
      <c r="AK256" s="136"/>
      <c r="AL256" s="136"/>
      <c r="AM256" s="136"/>
      <c r="AN256" s="63"/>
      <c r="AO256" s="62"/>
      <c r="AP256" s="62"/>
      <c r="AQ256" s="62"/>
      <c r="AR256" s="62"/>
      <c r="AS256" s="62"/>
      <c r="AT256" s="63"/>
      <c r="AU256" s="64"/>
      <c r="AV256" s="64"/>
      <c r="AW256" s="64"/>
      <c r="AX256" s="64"/>
      <c r="AY256" s="64"/>
      <c r="AZ256" s="64"/>
      <c r="BA256" s="64"/>
      <c r="BB256" s="137"/>
      <c r="BC256" s="137"/>
      <c r="BD256" s="137"/>
      <c r="BE256" s="137"/>
      <c r="BF256" s="137"/>
      <c r="BG256" s="137"/>
      <c r="BH256" s="138"/>
      <c r="BI256" s="138"/>
      <c r="BJ256" s="138"/>
      <c r="BK256" s="138"/>
      <c r="BL256" s="138"/>
      <c r="BM256" s="138"/>
      <c r="BN256" s="139" t="str">
        <f t="shared" si="11"/>
        <v/>
      </c>
      <c r="BO256" s="140"/>
      <c r="BP256" s="140"/>
      <c r="BQ256" s="140"/>
      <c r="BR256" s="140"/>
      <c r="BS256" s="140"/>
      <c r="BT256" s="71"/>
      <c r="BU256" s="72"/>
      <c r="BV256" s="72"/>
      <c r="BW256" s="72"/>
      <c r="BX256" s="16"/>
      <c r="BY256" s="16"/>
      <c r="BZ256" s="16"/>
    </row>
    <row r="257" spans="6:78" ht="12.75" hidden="1" customHeight="1" x14ac:dyDescent="0.2">
      <c r="F257" s="14">
        <f t="shared" si="12"/>
        <v>1</v>
      </c>
      <c r="W257" s="14">
        <f t="shared" si="10"/>
        <v>0</v>
      </c>
      <c r="X257" s="14" t="str">
        <f t="shared" si="13"/>
        <v>1</v>
      </c>
      <c r="AA257" s="38"/>
      <c r="AB257" s="41"/>
      <c r="AC257" s="39"/>
      <c r="AD257" s="40"/>
      <c r="AE257" s="131"/>
      <c r="AF257" s="131"/>
      <c r="AG257" s="131"/>
      <c r="AH257" s="131"/>
      <c r="AI257" s="131"/>
      <c r="AJ257" s="131"/>
      <c r="AK257" s="131"/>
      <c r="AL257" s="131"/>
      <c r="AM257" s="131"/>
      <c r="AN257" s="60"/>
      <c r="AO257" s="53"/>
      <c r="AP257" s="53"/>
      <c r="AQ257" s="53"/>
      <c r="AR257" s="53"/>
      <c r="AS257" s="53"/>
      <c r="AT257" s="61"/>
      <c r="AU257" s="59"/>
      <c r="AV257" s="59"/>
      <c r="AW257" s="59"/>
      <c r="AX257" s="59"/>
      <c r="AY257" s="59"/>
      <c r="AZ257" s="59"/>
      <c r="BA257" s="59"/>
      <c r="BB257" s="132"/>
      <c r="BC257" s="132"/>
      <c r="BD257" s="132"/>
      <c r="BE257" s="132"/>
      <c r="BF257" s="132"/>
      <c r="BG257" s="132"/>
      <c r="BH257" s="133"/>
      <c r="BI257" s="133"/>
      <c r="BJ257" s="133"/>
      <c r="BK257" s="133"/>
      <c r="BL257" s="133"/>
      <c r="BM257" s="133"/>
      <c r="BN257" s="134" t="str">
        <f t="shared" si="11"/>
        <v/>
      </c>
      <c r="BO257" s="135"/>
      <c r="BP257" s="135"/>
      <c r="BQ257" s="135"/>
      <c r="BR257" s="135"/>
      <c r="BS257" s="135"/>
      <c r="BT257" s="71"/>
      <c r="BU257" s="72"/>
      <c r="BV257" s="72"/>
      <c r="BW257" s="72"/>
      <c r="BX257" s="16"/>
      <c r="BY257" s="16"/>
      <c r="BZ257" s="16"/>
    </row>
    <row r="258" spans="6:78" ht="12.75" hidden="1" x14ac:dyDescent="0.2">
      <c r="F258" s="14">
        <f t="shared" si="12"/>
        <v>1</v>
      </c>
      <c r="W258" s="14">
        <f t="shared" si="10"/>
        <v>0</v>
      </c>
      <c r="X258" s="14" t="str">
        <f t="shared" si="13"/>
        <v>1</v>
      </c>
      <c r="AA258" s="38"/>
      <c r="AB258" s="41"/>
      <c r="AC258" s="39"/>
      <c r="AD258" s="40"/>
      <c r="AE258" s="136"/>
      <c r="AF258" s="136"/>
      <c r="AG258" s="136"/>
      <c r="AH258" s="136"/>
      <c r="AI258" s="136"/>
      <c r="AJ258" s="136"/>
      <c r="AK258" s="136"/>
      <c r="AL258" s="136"/>
      <c r="AM258" s="136"/>
      <c r="AN258" s="63"/>
      <c r="AO258" s="62"/>
      <c r="AP258" s="62"/>
      <c r="AQ258" s="62"/>
      <c r="AR258" s="62"/>
      <c r="AS258" s="62"/>
      <c r="AT258" s="63"/>
      <c r="AU258" s="64"/>
      <c r="AV258" s="64"/>
      <c r="AW258" s="64"/>
      <c r="AX258" s="64"/>
      <c r="AY258" s="64"/>
      <c r="AZ258" s="64"/>
      <c r="BA258" s="64"/>
      <c r="BB258" s="137"/>
      <c r="BC258" s="137"/>
      <c r="BD258" s="137"/>
      <c r="BE258" s="137"/>
      <c r="BF258" s="137"/>
      <c r="BG258" s="137"/>
      <c r="BH258" s="138"/>
      <c r="BI258" s="138"/>
      <c r="BJ258" s="138"/>
      <c r="BK258" s="138"/>
      <c r="BL258" s="138"/>
      <c r="BM258" s="138"/>
      <c r="BN258" s="139" t="str">
        <f t="shared" si="11"/>
        <v/>
      </c>
      <c r="BO258" s="140"/>
      <c r="BP258" s="140"/>
      <c r="BQ258" s="140"/>
      <c r="BR258" s="140"/>
      <c r="BS258" s="140"/>
      <c r="BT258" s="71"/>
      <c r="BU258" s="72"/>
      <c r="BV258" s="72"/>
      <c r="BW258" s="72"/>
      <c r="BX258" s="16"/>
      <c r="BY258" s="16"/>
      <c r="BZ258" s="16"/>
    </row>
    <row r="259" spans="6:78" ht="12.75" hidden="1" customHeight="1" x14ac:dyDescent="0.2">
      <c r="F259" s="14">
        <f t="shared" si="12"/>
        <v>1</v>
      </c>
      <c r="W259" s="14">
        <f t="shared" si="10"/>
        <v>0</v>
      </c>
      <c r="X259" s="14" t="str">
        <f t="shared" si="13"/>
        <v>1</v>
      </c>
      <c r="AA259" s="38"/>
      <c r="AB259" s="41"/>
      <c r="AC259" s="39"/>
      <c r="AD259" s="40"/>
      <c r="AE259" s="131"/>
      <c r="AF259" s="131"/>
      <c r="AG259" s="131"/>
      <c r="AH259" s="131"/>
      <c r="AI259" s="131"/>
      <c r="AJ259" s="131"/>
      <c r="AK259" s="131"/>
      <c r="AL259" s="131"/>
      <c r="AM259" s="131"/>
      <c r="AN259" s="60"/>
      <c r="AO259" s="53"/>
      <c r="AP259" s="53"/>
      <c r="AQ259" s="53"/>
      <c r="AR259" s="53"/>
      <c r="AS259" s="53"/>
      <c r="AT259" s="61"/>
      <c r="AU259" s="59"/>
      <c r="AV259" s="59"/>
      <c r="AW259" s="59"/>
      <c r="AX259" s="59"/>
      <c r="AY259" s="59"/>
      <c r="AZ259" s="59"/>
      <c r="BA259" s="59"/>
      <c r="BB259" s="132"/>
      <c r="BC259" s="132"/>
      <c r="BD259" s="132"/>
      <c r="BE259" s="132"/>
      <c r="BF259" s="132"/>
      <c r="BG259" s="132"/>
      <c r="BH259" s="133"/>
      <c r="BI259" s="133"/>
      <c r="BJ259" s="133"/>
      <c r="BK259" s="133"/>
      <c r="BL259" s="133"/>
      <c r="BM259" s="133"/>
      <c r="BN259" s="134" t="str">
        <f t="shared" si="11"/>
        <v/>
      </c>
      <c r="BO259" s="135"/>
      <c r="BP259" s="135"/>
      <c r="BQ259" s="135"/>
      <c r="BR259" s="135"/>
      <c r="BS259" s="135"/>
      <c r="BT259" s="71"/>
      <c r="BU259" s="72"/>
      <c r="BV259" s="72"/>
      <c r="BW259" s="72"/>
      <c r="BX259" s="16"/>
      <c r="BY259" s="16"/>
      <c r="BZ259" s="16"/>
    </row>
    <row r="260" spans="6:78" ht="12.75" hidden="1" x14ac:dyDescent="0.2">
      <c r="F260" s="14">
        <f t="shared" si="12"/>
        <v>1</v>
      </c>
      <c r="W260" s="14">
        <f t="shared" si="10"/>
        <v>0</v>
      </c>
      <c r="X260" s="14" t="str">
        <f t="shared" si="13"/>
        <v>1</v>
      </c>
      <c r="AA260" s="38"/>
      <c r="AB260" s="41"/>
      <c r="AC260" s="39"/>
      <c r="AD260" s="40"/>
      <c r="AE260" s="136"/>
      <c r="AF260" s="136"/>
      <c r="AG260" s="136"/>
      <c r="AH260" s="136"/>
      <c r="AI260" s="136"/>
      <c r="AJ260" s="136"/>
      <c r="AK260" s="136"/>
      <c r="AL260" s="136"/>
      <c r="AM260" s="136"/>
      <c r="AN260" s="63"/>
      <c r="AO260" s="62"/>
      <c r="AP260" s="62"/>
      <c r="AQ260" s="62"/>
      <c r="AR260" s="62"/>
      <c r="AS260" s="62"/>
      <c r="AT260" s="63"/>
      <c r="AU260" s="64"/>
      <c r="AV260" s="64"/>
      <c r="AW260" s="64"/>
      <c r="AX260" s="64"/>
      <c r="AY260" s="64"/>
      <c r="AZ260" s="64"/>
      <c r="BA260" s="64"/>
      <c r="BB260" s="137"/>
      <c r="BC260" s="137"/>
      <c r="BD260" s="137"/>
      <c r="BE260" s="137"/>
      <c r="BF260" s="137"/>
      <c r="BG260" s="137"/>
      <c r="BH260" s="138"/>
      <c r="BI260" s="138"/>
      <c r="BJ260" s="138"/>
      <c r="BK260" s="138"/>
      <c r="BL260" s="138"/>
      <c r="BM260" s="138"/>
      <c r="BN260" s="139" t="str">
        <f t="shared" si="11"/>
        <v/>
      </c>
      <c r="BO260" s="140"/>
      <c r="BP260" s="140"/>
      <c r="BQ260" s="140"/>
      <c r="BR260" s="140"/>
      <c r="BS260" s="140"/>
      <c r="BT260" s="71"/>
      <c r="BU260" s="72"/>
      <c r="BV260" s="72"/>
      <c r="BW260" s="72"/>
      <c r="BX260" s="16"/>
      <c r="BY260" s="16"/>
      <c r="BZ260" s="16"/>
    </row>
    <row r="261" spans="6:78" ht="12.75" hidden="1" x14ac:dyDescent="0.2">
      <c r="F261" s="14">
        <f t="shared" si="12"/>
        <v>1</v>
      </c>
      <c r="W261" s="14">
        <f t="shared" si="10"/>
        <v>0</v>
      </c>
      <c r="X261" s="14" t="str">
        <f t="shared" si="13"/>
        <v>1</v>
      </c>
      <c r="AA261" s="50"/>
      <c r="AE261" s="131"/>
      <c r="AF261" s="131"/>
      <c r="AG261" s="131"/>
      <c r="AH261" s="131"/>
      <c r="AI261" s="131"/>
      <c r="AJ261" s="131"/>
      <c r="AK261" s="131"/>
      <c r="AL261" s="131"/>
      <c r="AM261" s="131"/>
      <c r="AN261" s="60"/>
      <c r="AO261" s="53"/>
      <c r="AP261" s="53"/>
      <c r="AQ261" s="53"/>
      <c r="AR261" s="53"/>
      <c r="AS261" s="53"/>
      <c r="AT261" s="61"/>
      <c r="AU261" s="59"/>
      <c r="AV261" s="59"/>
      <c r="AW261" s="59"/>
      <c r="AX261" s="59"/>
      <c r="AY261" s="59"/>
      <c r="AZ261" s="59"/>
      <c r="BA261" s="59"/>
      <c r="BB261" s="132"/>
      <c r="BC261" s="132"/>
      <c r="BD261" s="132"/>
      <c r="BE261" s="132"/>
      <c r="BF261" s="132"/>
      <c r="BG261" s="132"/>
      <c r="BH261" s="133"/>
      <c r="BI261" s="133"/>
      <c r="BJ261" s="133"/>
      <c r="BK261" s="133"/>
      <c r="BL261" s="133"/>
      <c r="BM261" s="133"/>
      <c r="BN261" s="134" t="str">
        <f t="shared" si="11"/>
        <v/>
      </c>
      <c r="BO261" s="135"/>
      <c r="BP261" s="135"/>
      <c r="BQ261" s="135"/>
      <c r="BR261" s="135"/>
      <c r="BS261" s="135"/>
      <c r="BT261" s="44"/>
      <c r="BX261" s="16"/>
      <c r="BY261" s="16"/>
      <c r="BZ261" s="16"/>
    </row>
    <row r="262" spans="6:78" ht="12.75" hidden="1" x14ac:dyDescent="0.2">
      <c r="F262" s="14">
        <f t="shared" si="12"/>
        <v>1</v>
      </c>
      <c r="W262" s="14">
        <f t="shared" si="10"/>
        <v>0</v>
      </c>
      <c r="X262" s="14" t="str">
        <f t="shared" si="13"/>
        <v>1</v>
      </c>
      <c r="AA262" s="50"/>
      <c r="AE262" s="136"/>
      <c r="AF262" s="136"/>
      <c r="AG262" s="136"/>
      <c r="AH262" s="136"/>
      <c r="AI262" s="136"/>
      <c r="AJ262" s="136"/>
      <c r="AK262" s="136"/>
      <c r="AL262" s="136"/>
      <c r="AM262" s="136"/>
      <c r="AN262" s="63"/>
      <c r="AO262" s="62"/>
      <c r="AP262" s="62"/>
      <c r="AQ262" s="62"/>
      <c r="AR262" s="62"/>
      <c r="AS262" s="62"/>
      <c r="AT262" s="63"/>
      <c r="AU262" s="64"/>
      <c r="AV262" s="64"/>
      <c r="AW262" s="64"/>
      <c r="AX262" s="64"/>
      <c r="AY262" s="64"/>
      <c r="AZ262" s="64"/>
      <c r="BA262" s="64"/>
      <c r="BB262" s="137"/>
      <c r="BC262" s="137"/>
      <c r="BD262" s="137"/>
      <c r="BE262" s="137"/>
      <c r="BF262" s="137"/>
      <c r="BG262" s="137"/>
      <c r="BH262" s="138"/>
      <c r="BI262" s="138"/>
      <c r="BJ262" s="138"/>
      <c r="BK262" s="138"/>
      <c r="BL262" s="138"/>
      <c r="BM262" s="138"/>
      <c r="BN262" s="139" t="str">
        <f t="shared" si="11"/>
        <v/>
      </c>
      <c r="BO262" s="140"/>
      <c r="BP262" s="140"/>
      <c r="BQ262" s="140"/>
      <c r="BR262" s="140"/>
      <c r="BS262" s="140"/>
      <c r="BT262" s="44"/>
      <c r="BX262" s="16"/>
      <c r="BY262" s="16"/>
      <c r="BZ262" s="16"/>
    </row>
    <row r="263" spans="6:78" ht="12.75" hidden="1" x14ac:dyDescent="0.2">
      <c r="F263" s="14">
        <f t="shared" si="12"/>
        <v>1</v>
      </c>
      <c r="W263" s="14">
        <f t="shared" si="10"/>
        <v>0</v>
      </c>
      <c r="X263" s="14" t="str">
        <f t="shared" si="13"/>
        <v>1</v>
      </c>
      <c r="AA263" s="50"/>
      <c r="AE263" s="131"/>
      <c r="AF263" s="131"/>
      <c r="AG263" s="131"/>
      <c r="AH263" s="131"/>
      <c r="AI263" s="131"/>
      <c r="AJ263" s="131"/>
      <c r="AK263" s="131"/>
      <c r="AL263" s="131"/>
      <c r="AM263" s="131"/>
      <c r="AN263" s="60"/>
      <c r="AO263" s="53"/>
      <c r="AP263" s="53"/>
      <c r="AQ263" s="53"/>
      <c r="AR263" s="53"/>
      <c r="AS263" s="53"/>
      <c r="AT263" s="61"/>
      <c r="AU263" s="59"/>
      <c r="AV263" s="59"/>
      <c r="AW263" s="59"/>
      <c r="AX263" s="59"/>
      <c r="AY263" s="59"/>
      <c r="AZ263" s="59"/>
      <c r="BA263" s="59"/>
      <c r="BB263" s="132"/>
      <c r="BC263" s="132"/>
      <c r="BD263" s="132"/>
      <c r="BE263" s="132"/>
      <c r="BF263" s="132"/>
      <c r="BG263" s="132"/>
      <c r="BH263" s="133"/>
      <c r="BI263" s="133"/>
      <c r="BJ263" s="133"/>
      <c r="BK263" s="133"/>
      <c r="BL263" s="133"/>
      <c r="BM263" s="133"/>
      <c r="BN263" s="134" t="str">
        <f t="shared" si="11"/>
        <v/>
      </c>
      <c r="BO263" s="135"/>
      <c r="BP263" s="135"/>
      <c r="BQ263" s="135"/>
      <c r="BR263" s="135"/>
      <c r="BS263" s="135"/>
      <c r="BT263" s="44"/>
      <c r="BX263" s="16"/>
      <c r="BY263" s="16"/>
      <c r="BZ263" s="16"/>
    </row>
    <row r="264" spans="6:78" ht="12.75" hidden="1" x14ac:dyDescent="0.2">
      <c r="F264" s="14">
        <f t="shared" si="12"/>
        <v>1</v>
      </c>
      <c r="W264" s="14">
        <f t="shared" si="10"/>
        <v>0</v>
      </c>
      <c r="X264" s="14" t="str">
        <f t="shared" si="13"/>
        <v>1</v>
      </c>
      <c r="AA264" s="50"/>
      <c r="AE264" s="136"/>
      <c r="AF264" s="136"/>
      <c r="AG264" s="136"/>
      <c r="AH264" s="136"/>
      <c r="AI264" s="136"/>
      <c r="AJ264" s="136"/>
      <c r="AK264" s="136"/>
      <c r="AL264" s="136"/>
      <c r="AM264" s="136"/>
      <c r="AN264" s="63"/>
      <c r="AO264" s="62"/>
      <c r="AP264" s="62"/>
      <c r="AQ264" s="62"/>
      <c r="AR264" s="62"/>
      <c r="AS264" s="62"/>
      <c r="AT264" s="63"/>
      <c r="AU264" s="64"/>
      <c r="AV264" s="64"/>
      <c r="AW264" s="64"/>
      <c r="AX264" s="64"/>
      <c r="AY264" s="64"/>
      <c r="AZ264" s="64"/>
      <c r="BA264" s="64"/>
      <c r="BB264" s="137"/>
      <c r="BC264" s="137"/>
      <c r="BD264" s="137"/>
      <c r="BE264" s="137"/>
      <c r="BF264" s="137"/>
      <c r="BG264" s="137"/>
      <c r="BH264" s="138"/>
      <c r="BI264" s="138"/>
      <c r="BJ264" s="138"/>
      <c r="BK264" s="138"/>
      <c r="BL264" s="138"/>
      <c r="BM264" s="138"/>
      <c r="BN264" s="139" t="str">
        <f t="shared" si="11"/>
        <v/>
      </c>
      <c r="BO264" s="140"/>
      <c r="BP264" s="140"/>
      <c r="BQ264" s="140"/>
      <c r="BR264" s="140"/>
      <c r="BS264" s="140"/>
      <c r="BT264" s="44"/>
      <c r="BX264" s="16"/>
      <c r="BY264" s="16"/>
      <c r="BZ264" s="16"/>
    </row>
    <row r="265" spans="6:78" ht="12.75" hidden="1" x14ac:dyDescent="0.2">
      <c r="F265" s="14">
        <f t="shared" si="12"/>
        <v>1</v>
      </c>
      <c r="W265" s="14">
        <f t="shared" si="10"/>
        <v>0</v>
      </c>
      <c r="X265" s="14" t="str">
        <f t="shared" si="13"/>
        <v>1</v>
      </c>
      <c r="AA265" s="50"/>
      <c r="AE265" s="131"/>
      <c r="AF265" s="131"/>
      <c r="AG265" s="131"/>
      <c r="AH265" s="131"/>
      <c r="AI265" s="131"/>
      <c r="AJ265" s="131"/>
      <c r="AK265" s="131"/>
      <c r="AL265" s="131"/>
      <c r="AM265" s="131"/>
      <c r="AN265" s="60"/>
      <c r="AO265" s="53"/>
      <c r="AP265" s="53"/>
      <c r="AQ265" s="53"/>
      <c r="AR265" s="53"/>
      <c r="AS265" s="53"/>
      <c r="AT265" s="61"/>
      <c r="AU265" s="59"/>
      <c r="AV265" s="59"/>
      <c r="AW265" s="59"/>
      <c r="AX265" s="59"/>
      <c r="AY265" s="59"/>
      <c r="AZ265" s="59"/>
      <c r="BA265" s="59"/>
      <c r="BB265" s="132"/>
      <c r="BC265" s="132"/>
      <c r="BD265" s="132"/>
      <c r="BE265" s="132"/>
      <c r="BF265" s="132"/>
      <c r="BG265" s="132"/>
      <c r="BH265" s="133"/>
      <c r="BI265" s="133"/>
      <c r="BJ265" s="133"/>
      <c r="BK265" s="133"/>
      <c r="BL265" s="133"/>
      <c r="BM265" s="133"/>
      <c r="BN265" s="134" t="str">
        <f t="shared" si="11"/>
        <v/>
      </c>
      <c r="BO265" s="135"/>
      <c r="BP265" s="135"/>
      <c r="BQ265" s="135"/>
      <c r="BR265" s="135"/>
      <c r="BS265" s="135"/>
      <c r="BT265" s="44"/>
      <c r="BX265" s="16"/>
      <c r="BY265" s="16"/>
      <c r="BZ265" s="16"/>
    </row>
    <row r="266" spans="6:78" ht="12.75" hidden="1" x14ac:dyDescent="0.2">
      <c r="F266" s="14">
        <f t="shared" si="12"/>
        <v>1</v>
      </c>
      <c r="W266" s="14">
        <f t="shared" si="10"/>
        <v>0</v>
      </c>
      <c r="X266" s="14" t="str">
        <f t="shared" si="13"/>
        <v>1</v>
      </c>
      <c r="AA266" s="50"/>
      <c r="AE266" s="136"/>
      <c r="AF266" s="136"/>
      <c r="AG266" s="136"/>
      <c r="AH266" s="136"/>
      <c r="AI266" s="136"/>
      <c r="AJ266" s="136"/>
      <c r="AK266" s="136"/>
      <c r="AL266" s="136"/>
      <c r="AM266" s="136"/>
      <c r="AN266" s="63"/>
      <c r="AO266" s="62"/>
      <c r="AP266" s="62"/>
      <c r="AQ266" s="62"/>
      <c r="AR266" s="62"/>
      <c r="AS266" s="62"/>
      <c r="AT266" s="63"/>
      <c r="AU266" s="64"/>
      <c r="AV266" s="64"/>
      <c r="AW266" s="64"/>
      <c r="AX266" s="64"/>
      <c r="AY266" s="64"/>
      <c r="AZ266" s="64"/>
      <c r="BA266" s="64"/>
      <c r="BB266" s="137"/>
      <c r="BC266" s="137"/>
      <c r="BD266" s="137"/>
      <c r="BE266" s="137"/>
      <c r="BF266" s="137"/>
      <c r="BG266" s="137"/>
      <c r="BH266" s="138"/>
      <c r="BI266" s="138"/>
      <c r="BJ266" s="138"/>
      <c r="BK266" s="138"/>
      <c r="BL266" s="138"/>
      <c r="BM266" s="138"/>
      <c r="BN266" s="139" t="str">
        <f t="shared" si="11"/>
        <v/>
      </c>
      <c r="BO266" s="140"/>
      <c r="BP266" s="140"/>
      <c r="BQ266" s="140"/>
      <c r="BR266" s="140"/>
      <c r="BS266" s="140"/>
      <c r="BT266" s="44"/>
      <c r="BX266" s="16"/>
      <c r="BY266" s="16"/>
      <c r="BZ266" s="16"/>
    </row>
    <row r="267" spans="6:78" ht="12.75" hidden="1" x14ac:dyDescent="0.2">
      <c r="F267" s="14">
        <f t="shared" si="12"/>
        <v>1</v>
      </c>
      <c r="W267" s="14">
        <f t="shared" si="10"/>
        <v>0</v>
      </c>
      <c r="X267" s="14" t="str">
        <f t="shared" si="13"/>
        <v>1</v>
      </c>
      <c r="AA267" s="50"/>
      <c r="AE267" s="131"/>
      <c r="AF267" s="131"/>
      <c r="AG267" s="131"/>
      <c r="AH267" s="131"/>
      <c r="AI267" s="131"/>
      <c r="AJ267" s="131"/>
      <c r="AK267" s="131"/>
      <c r="AL267" s="131"/>
      <c r="AM267" s="131"/>
      <c r="AN267" s="60"/>
      <c r="AO267" s="53"/>
      <c r="AP267" s="53"/>
      <c r="AQ267" s="53"/>
      <c r="AR267" s="53"/>
      <c r="AS267" s="53"/>
      <c r="AT267" s="61"/>
      <c r="AU267" s="59"/>
      <c r="AV267" s="59"/>
      <c r="AW267" s="59"/>
      <c r="AX267" s="59"/>
      <c r="AY267" s="59"/>
      <c r="AZ267" s="59"/>
      <c r="BA267" s="59"/>
      <c r="BB267" s="132"/>
      <c r="BC267" s="132"/>
      <c r="BD267" s="132"/>
      <c r="BE267" s="132"/>
      <c r="BF267" s="132"/>
      <c r="BG267" s="132"/>
      <c r="BH267" s="133"/>
      <c r="BI267" s="133"/>
      <c r="BJ267" s="133"/>
      <c r="BK267" s="133"/>
      <c r="BL267" s="133"/>
      <c r="BM267" s="133"/>
      <c r="BN267" s="134" t="str">
        <f t="shared" si="11"/>
        <v/>
      </c>
      <c r="BO267" s="135"/>
      <c r="BP267" s="135"/>
      <c r="BQ267" s="135"/>
      <c r="BR267" s="135"/>
      <c r="BS267" s="135"/>
      <c r="BT267" s="44"/>
      <c r="BX267" s="16"/>
      <c r="BY267" s="16"/>
      <c r="BZ267" s="16"/>
    </row>
    <row r="268" spans="6:78" ht="12.75" hidden="1" x14ac:dyDescent="0.2">
      <c r="F268" s="14">
        <f t="shared" si="12"/>
        <v>1</v>
      </c>
      <c r="W268" s="14">
        <f t="shared" si="10"/>
        <v>0</v>
      </c>
      <c r="X268" s="14" t="str">
        <f t="shared" si="13"/>
        <v>1</v>
      </c>
      <c r="AA268" s="50"/>
      <c r="AE268" s="136"/>
      <c r="AF268" s="136"/>
      <c r="AG268" s="136"/>
      <c r="AH268" s="136"/>
      <c r="AI268" s="136"/>
      <c r="AJ268" s="136"/>
      <c r="AK268" s="136"/>
      <c r="AL268" s="136"/>
      <c r="AM268" s="136"/>
      <c r="AN268" s="63"/>
      <c r="AO268" s="62"/>
      <c r="AP268" s="62"/>
      <c r="AQ268" s="62"/>
      <c r="AR268" s="62"/>
      <c r="AS268" s="62"/>
      <c r="AT268" s="63"/>
      <c r="AU268" s="64"/>
      <c r="AV268" s="64"/>
      <c r="AW268" s="64"/>
      <c r="AX268" s="64"/>
      <c r="AY268" s="64"/>
      <c r="AZ268" s="64"/>
      <c r="BA268" s="64"/>
      <c r="BB268" s="137"/>
      <c r="BC268" s="137"/>
      <c r="BD268" s="137"/>
      <c r="BE268" s="137"/>
      <c r="BF268" s="137"/>
      <c r="BG268" s="137"/>
      <c r="BH268" s="138"/>
      <c r="BI268" s="138"/>
      <c r="BJ268" s="138"/>
      <c r="BK268" s="138"/>
      <c r="BL268" s="138"/>
      <c r="BM268" s="138"/>
      <c r="BN268" s="139" t="str">
        <f t="shared" si="11"/>
        <v/>
      </c>
      <c r="BO268" s="140"/>
      <c r="BP268" s="140"/>
      <c r="BQ268" s="140"/>
      <c r="BR268" s="140"/>
      <c r="BS268" s="140"/>
      <c r="BT268" s="44"/>
      <c r="BX268" s="16"/>
      <c r="BY268" s="16"/>
      <c r="BZ268" s="16"/>
    </row>
    <row r="269" spans="6:78" ht="12.75" hidden="1" x14ac:dyDescent="0.2">
      <c r="F269" s="14">
        <f t="shared" si="12"/>
        <v>1</v>
      </c>
      <c r="W269" s="14">
        <f t="shared" si="10"/>
        <v>0</v>
      </c>
      <c r="X269" s="14" t="str">
        <f t="shared" si="13"/>
        <v>1</v>
      </c>
      <c r="AA269" s="50"/>
      <c r="AE269" s="131"/>
      <c r="AF269" s="131"/>
      <c r="AG269" s="131"/>
      <c r="AH269" s="131"/>
      <c r="AI269" s="131"/>
      <c r="AJ269" s="131"/>
      <c r="AK269" s="131"/>
      <c r="AL269" s="131"/>
      <c r="AM269" s="131"/>
      <c r="AN269" s="60"/>
      <c r="AO269" s="53"/>
      <c r="AP269" s="53"/>
      <c r="AQ269" s="53"/>
      <c r="AR269" s="53"/>
      <c r="AS269" s="53"/>
      <c r="AT269" s="61"/>
      <c r="AU269" s="59"/>
      <c r="AV269" s="59"/>
      <c r="AW269" s="59"/>
      <c r="AX269" s="59"/>
      <c r="AY269" s="59"/>
      <c r="AZ269" s="59"/>
      <c r="BA269" s="59"/>
      <c r="BB269" s="132"/>
      <c r="BC269" s="132"/>
      <c r="BD269" s="132"/>
      <c r="BE269" s="132"/>
      <c r="BF269" s="132"/>
      <c r="BG269" s="132"/>
      <c r="BH269" s="133"/>
      <c r="BI269" s="133"/>
      <c r="BJ269" s="133"/>
      <c r="BK269" s="133"/>
      <c r="BL269" s="133"/>
      <c r="BM269" s="133"/>
      <c r="BN269" s="134" t="str">
        <f t="shared" si="11"/>
        <v/>
      </c>
      <c r="BO269" s="135"/>
      <c r="BP269" s="135"/>
      <c r="BQ269" s="135"/>
      <c r="BR269" s="135"/>
      <c r="BS269" s="135"/>
      <c r="BT269" s="44"/>
      <c r="BX269" s="16"/>
      <c r="BY269" s="16"/>
      <c r="BZ269" s="16"/>
    </row>
    <row r="270" spans="6:78" ht="12.75" hidden="1" x14ac:dyDescent="0.2">
      <c r="F270" s="14">
        <f t="shared" si="12"/>
        <v>1</v>
      </c>
      <c r="W270" s="14">
        <f t="shared" si="10"/>
        <v>0</v>
      </c>
      <c r="X270" s="14" t="str">
        <f t="shared" si="13"/>
        <v>1</v>
      </c>
      <c r="AA270" s="50"/>
      <c r="AE270" s="136"/>
      <c r="AF270" s="136"/>
      <c r="AG270" s="136"/>
      <c r="AH270" s="136"/>
      <c r="AI270" s="136"/>
      <c r="AJ270" s="136"/>
      <c r="AK270" s="136"/>
      <c r="AL270" s="136"/>
      <c r="AM270" s="136"/>
      <c r="AN270" s="63"/>
      <c r="AO270" s="62"/>
      <c r="AP270" s="62"/>
      <c r="AQ270" s="62"/>
      <c r="AR270" s="62"/>
      <c r="AS270" s="62"/>
      <c r="AT270" s="63"/>
      <c r="AU270" s="64"/>
      <c r="AV270" s="64"/>
      <c r="AW270" s="64"/>
      <c r="AX270" s="64"/>
      <c r="AY270" s="64"/>
      <c r="AZ270" s="64"/>
      <c r="BA270" s="64"/>
      <c r="BB270" s="137"/>
      <c r="BC270" s="137"/>
      <c r="BD270" s="137"/>
      <c r="BE270" s="137"/>
      <c r="BF270" s="137"/>
      <c r="BG270" s="137"/>
      <c r="BH270" s="138"/>
      <c r="BI270" s="138"/>
      <c r="BJ270" s="138"/>
      <c r="BK270" s="138"/>
      <c r="BL270" s="138"/>
      <c r="BM270" s="138"/>
      <c r="BN270" s="139" t="str">
        <f t="shared" si="11"/>
        <v/>
      </c>
      <c r="BO270" s="140"/>
      <c r="BP270" s="140"/>
      <c r="BQ270" s="140"/>
      <c r="BR270" s="140"/>
      <c r="BS270" s="140"/>
      <c r="BT270" s="44"/>
      <c r="BX270" s="16"/>
      <c r="BY270" s="16"/>
      <c r="BZ270" s="16"/>
    </row>
    <row r="271" spans="6:78" ht="12.75" hidden="1" x14ac:dyDescent="0.2">
      <c r="F271" s="14">
        <f t="shared" si="12"/>
        <v>1</v>
      </c>
      <c r="W271" s="14">
        <f t="shared" si="10"/>
        <v>0</v>
      </c>
      <c r="X271" s="14" t="str">
        <f t="shared" si="13"/>
        <v>1</v>
      </c>
      <c r="AA271" s="50"/>
      <c r="AE271" s="131"/>
      <c r="AF271" s="131"/>
      <c r="AG271" s="131"/>
      <c r="AH271" s="131"/>
      <c r="AI271" s="131"/>
      <c r="AJ271" s="131"/>
      <c r="AK271" s="131"/>
      <c r="AL271" s="131"/>
      <c r="AM271" s="131"/>
      <c r="AN271" s="60"/>
      <c r="AO271" s="53"/>
      <c r="AP271" s="53"/>
      <c r="AQ271" s="53"/>
      <c r="AR271" s="53"/>
      <c r="AS271" s="53"/>
      <c r="AT271" s="61"/>
      <c r="AU271" s="59"/>
      <c r="AV271" s="59"/>
      <c r="AW271" s="59"/>
      <c r="AX271" s="59"/>
      <c r="AY271" s="59"/>
      <c r="AZ271" s="59"/>
      <c r="BA271" s="59"/>
      <c r="BB271" s="132"/>
      <c r="BC271" s="132"/>
      <c r="BD271" s="132"/>
      <c r="BE271" s="132"/>
      <c r="BF271" s="132"/>
      <c r="BG271" s="132"/>
      <c r="BH271" s="133"/>
      <c r="BI271" s="133"/>
      <c r="BJ271" s="133"/>
      <c r="BK271" s="133"/>
      <c r="BL271" s="133"/>
      <c r="BM271" s="133"/>
      <c r="BN271" s="134" t="str">
        <f t="shared" si="11"/>
        <v/>
      </c>
      <c r="BO271" s="135"/>
      <c r="BP271" s="135"/>
      <c r="BQ271" s="135"/>
      <c r="BR271" s="135"/>
      <c r="BS271" s="135"/>
      <c r="BT271" s="44"/>
      <c r="BU271" s="43"/>
      <c r="BV271" s="43"/>
      <c r="BW271" s="43"/>
      <c r="BX271" s="16"/>
      <c r="BY271" s="16"/>
      <c r="BZ271" s="16"/>
    </row>
    <row r="272" spans="6:78" ht="13.5" hidden="1" thickBot="1" x14ac:dyDescent="0.25">
      <c r="F272" s="14">
        <f t="shared" si="12"/>
        <v>1</v>
      </c>
      <c r="W272" s="14">
        <f t="shared" si="10"/>
        <v>0</v>
      </c>
      <c r="X272" s="14" t="str">
        <f t="shared" si="13"/>
        <v>1</v>
      </c>
      <c r="AA272" s="50"/>
      <c r="AE272" s="136"/>
      <c r="AF272" s="136"/>
      <c r="AG272" s="136"/>
      <c r="AH272" s="136"/>
      <c r="AI272" s="136"/>
      <c r="AJ272" s="136"/>
      <c r="AK272" s="136"/>
      <c r="AL272" s="136"/>
      <c r="AM272" s="136"/>
      <c r="AN272" s="63"/>
      <c r="AO272" s="62"/>
      <c r="AP272" s="62"/>
      <c r="AQ272" s="62"/>
      <c r="AR272" s="62"/>
      <c r="AS272" s="62"/>
      <c r="AT272" s="63"/>
      <c r="AU272" s="64"/>
      <c r="AV272" s="64"/>
      <c r="AW272" s="64"/>
      <c r="AX272" s="64"/>
      <c r="AY272" s="64"/>
      <c r="AZ272" s="64"/>
      <c r="BA272" s="64"/>
      <c r="BB272" s="137"/>
      <c r="BC272" s="137"/>
      <c r="BD272" s="137"/>
      <c r="BE272" s="137"/>
      <c r="BF272" s="137"/>
      <c r="BG272" s="137"/>
      <c r="BH272" s="138"/>
      <c r="BI272" s="138"/>
      <c r="BJ272" s="138"/>
      <c r="BK272" s="138"/>
      <c r="BL272" s="138"/>
      <c r="BM272" s="138"/>
      <c r="BN272" s="139" t="str">
        <f t="shared" si="11"/>
        <v/>
      </c>
      <c r="BO272" s="140"/>
      <c r="BP272" s="140"/>
      <c r="BQ272" s="140"/>
      <c r="BR272" s="140"/>
      <c r="BS272" s="140"/>
      <c r="BT272" s="44"/>
      <c r="BU272" s="43"/>
      <c r="BV272" s="43"/>
      <c r="BW272" s="43"/>
      <c r="BX272" s="16"/>
      <c r="BY272" s="16"/>
      <c r="BZ272" s="16"/>
    </row>
    <row r="273" spans="1:78" ht="11.25" hidden="1" customHeight="1" x14ac:dyDescent="0.2">
      <c r="F273" s="14">
        <f t="shared" si="12"/>
        <v>1</v>
      </c>
      <c r="AA273" s="38"/>
      <c r="AE273" s="78"/>
      <c r="AF273" s="79"/>
      <c r="AG273" s="79"/>
      <c r="AH273" s="79"/>
      <c r="AI273" s="79"/>
      <c r="AJ273" s="79"/>
      <c r="AK273" s="79"/>
      <c r="AL273" s="79"/>
      <c r="AM273" s="79"/>
      <c r="AN273" s="79"/>
      <c r="AO273" s="79"/>
      <c r="AP273" s="79"/>
      <c r="AQ273" s="79"/>
      <c r="AR273" s="79"/>
      <c r="AS273" s="79"/>
      <c r="AT273" s="80"/>
      <c r="AU273" s="81"/>
      <c r="AV273" s="81"/>
      <c r="AW273" s="81"/>
      <c r="AX273" s="81"/>
      <c r="AY273" s="81"/>
      <c r="AZ273" s="81"/>
      <c r="BA273" s="81"/>
      <c r="BB273" s="82"/>
      <c r="BC273" s="82"/>
      <c r="BD273" s="82"/>
      <c r="BE273" s="82"/>
      <c r="BF273" s="82"/>
      <c r="BG273" s="82"/>
      <c r="BH273" s="141"/>
      <c r="BI273" s="141"/>
      <c r="BJ273" s="141"/>
      <c r="BK273" s="141"/>
      <c r="BL273" s="141"/>
      <c r="BM273" s="141"/>
      <c r="BN273" s="141"/>
      <c r="BO273" s="141"/>
      <c r="BP273" s="141"/>
      <c r="BQ273" s="141"/>
      <c r="BR273" s="141"/>
      <c r="BS273" s="141"/>
      <c r="BT273" s="71"/>
      <c r="BU273" s="72"/>
      <c r="BV273" s="72"/>
      <c r="BW273" s="72"/>
      <c r="BX273" s="16"/>
      <c r="BY273" s="16"/>
      <c r="BZ273" s="16"/>
    </row>
    <row r="274" spans="1:78" ht="11.25" hidden="1" customHeight="1" x14ac:dyDescent="0.2">
      <c r="AA274" s="38"/>
      <c r="AE274" s="52"/>
      <c r="AT274" s="39"/>
      <c r="AU274" s="48"/>
      <c r="AV274" s="48"/>
      <c r="AW274" s="48"/>
      <c r="AX274" s="48"/>
      <c r="AY274" s="48"/>
      <c r="AZ274" s="48"/>
      <c r="BA274" s="48"/>
      <c r="BB274" s="15"/>
      <c r="BC274" s="15"/>
      <c r="BD274" s="15"/>
      <c r="BE274" s="15"/>
      <c r="BF274" s="15"/>
      <c r="BG274" s="15"/>
      <c r="BH274" s="130"/>
      <c r="BI274" s="130"/>
      <c r="BJ274" s="130"/>
      <c r="BK274" s="130"/>
      <c r="BL274" s="130"/>
      <c r="BM274" s="130"/>
      <c r="BN274" s="130"/>
      <c r="BO274" s="130"/>
      <c r="BP274" s="130"/>
      <c r="BQ274" s="130"/>
      <c r="BR274" s="130"/>
      <c r="BS274" s="130"/>
      <c r="BT274" s="44"/>
      <c r="BU274" s="43"/>
      <c r="BV274" s="43"/>
      <c r="BW274" s="43"/>
      <c r="BX274" s="16"/>
      <c r="BY274" s="16"/>
      <c r="BZ274" s="16"/>
    </row>
    <row r="275" spans="1:78" ht="12.75" hidden="1" x14ac:dyDescent="0.2">
      <c r="F275" s="14">
        <v>2</v>
      </c>
      <c r="I275" s="37" t="s">
        <v>60</v>
      </c>
      <c r="AA275" s="38"/>
      <c r="AE275" s="41" t="str">
        <f>CONCATENATE("Groep ",F275)</f>
        <v>Groep 2</v>
      </c>
      <c r="AF275" s="39"/>
      <c r="AG275" s="42"/>
      <c r="AH275" s="39"/>
      <c r="BB275" s="130"/>
      <c r="BC275" s="130"/>
      <c r="BD275" s="130"/>
      <c r="BE275" s="130"/>
      <c r="BF275" s="130"/>
      <c r="BG275" s="130"/>
      <c r="BH275" s="130"/>
      <c r="BI275" s="130"/>
      <c r="BJ275" s="130"/>
      <c r="BK275" s="130"/>
      <c r="BL275" s="130"/>
      <c r="BM275" s="130"/>
      <c r="BN275" s="130"/>
      <c r="BO275" s="130"/>
      <c r="BP275" s="130"/>
      <c r="BQ275" s="130"/>
      <c r="BR275" s="130"/>
      <c r="BS275" s="130"/>
      <c r="BT275" s="44"/>
      <c r="BU275" s="43"/>
      <c r="BV275" s="43"/>
      <c r="BW275" s="43"/>
      <c r="BX275" s="16"/>
      <c r="BY275" s="16"/>
      <c r="BZ275" s="16"/>
    </row>
    <row r="276" spans="1:78" ht="31.5" hidden="1" customHeight="1" x14ac:dyDescent="0.2">
      <c r="A276" s="46" t="s">
        <v>64</v>
      </c>
      <c r="B276" s="46" t="s">
        <v>55</v>
      </c>
      <c r="C276" s="83" t="s">
        <v>27</v>
      </c>
      <c r="D276" s="83" t="s">
        <v>58</v>
      </c>
      <c r="E276" s="14" t="s">
        <v>57</v>
      </c>
      <c r="F276" s="14" t="s">
        <v>56</v>
      </c>
      <c r="G276" s="46" t="s">
        <v>65</v>
      </c>
      <c r="H276" s="46" t="s">
        <v>91</v>
      </c>
      <c r="N276" s="14">
        <v>0</v>
      </c>
      <c r="O276" s="14">
        <v>1</v>
      </c>
      <c r="P276" s="14">
        <v>2</v>
      </c>
      <c r="Q276" s="14">
        <v>3</v>
      </c>
      <c r="R276" s="14">
        <v>4</v>
      </c>
      <c r="S276" s="14">
        <v>5</v>
      </c>
      <c r="T276" s="14">
        <v>6</v>
      </c>
      <c r="U276" s="14">
        <v>7</v>
      </c>
      <c r="V276" s="14">
        <v>8</v>
      </c>
      <c r="W276" s="14" t="s">
        <v>49</v>
      </c>
      <c r="AA276" s="38"/>
      <c r="AB276" s="41"/>
      <c r="AC276" s="39"/>
      <c r="AD276" s="40"/>
      <c r="AE276" s="142" t="s">
        <v>83</v>
      </c>
      <c r="AF276" s="142"/>
      <c r="AG276" s="142"/>
      <c r="AH276" s="142"/>
      <c r="AI276" s="142"/>
      <c r="AJ276" s="142"/>
      <c r="AK276" s="142"/>
      <c r="AL276" s="142"/>
      <c r="AM276" s="142"/>
      <c r="AN276" s="142" t="s">
        <v>84</v>
      </c>
      <c r="AO276" s="142"/>
      <c r="AP276" s="142"/>
      <c r="AQ276" s="142"/>
      <c r="AR276" s="142"/>
      <c r="AS276" s="142"/>
      <c r="AT276" s="142"/>
      <c r="AU276" s="142"/>
      <c r="AV276" s="142"/>
      <c r="AW276" s="142"/>
      <c r="AX276" s="142"/>
      <c r="AY276" s="142"/>
      <c r="AZ276" s="142"/>
      <c r="BA276" s="142"/>
      <c r="BB276" s="142" t="s">
        <v>54</v>
      </c>
      <c r="BC276" s="142"/>
      <c r="BD276" s="142"/>
      <c r="BE276" s="142"/>
      <c r="BF276" s="142"/>
      <c r="BG276" s="142"/>
      <c r="BH276" s="143" t="s">
        <v>100</v>
      </c>
      <c r="BI276" s="143"/>
      <c r="BJ276" s="143"/>
      <c r="BK276" s="143"/>
      <c r="BL276" s="143"/>
      <c r="BM276" s="143"/>
      <c r="BN276" s="143" t="s">
        <v>52</v>
      </c>
      <c r="BO276" s="143"/>
      <c r="BP276" s="143"/>
      <c r="BQ276" s="143"/>
      <c r="BR276" s="143"/>
      <c r="BS276" s="143"/>
      <c r="BT276" s="44"/>
      <c r="BU276" s="43"/>
      <c r="BV276" s="45"/>
      <c r="BW276" s="45"/>
      <c r="BX276" s="16"/>
      <c r="BY276" s="16"/>
      <c r="BZ276" s="16"/>
    </row>
    <row r="277" spans="1:78" ht="12.75" hidden="1" x14ac:dyDescent="0.2">
      <c r="F277" s="14">
        <f>F275</f>
        <v>2</v>
      </c>
      <c r="W277" s="14">
        <f t="shared" ref="W277:W311" si="14">IF(F277="","",HLOOKUP(F277,$N$113:$V$119,7,0))</f>
        <v>0</v>
      </c>
      <c r="X277" s="14" t="str">
        <f t="shared" ref="X277:X311" si="15">CONCATENATE(F277,A277,G277)</f>
        <v>2</v>
      </c>
      <c r="AA277" s="38"/>
      <c r="AE277" s="136"/>
      <c r="AF277" s="136"/>
      <c r="AG277" s="136"/>
      <c r="AH277" s="136"/>
      <c r="AI277" s="136"/>
      <c r="AJ277" s="136"/>
      <c r="AK277" s="136"/>
      <c r="AL277" s="136"/>
      <c r="AM277" s="136"/>
      <c r="AN277" s="63"/>
      <c r="AO277" s="62"/>
      <c r="AP277" s="62"/>
      <c r="AQ277" s="62"/>
      <c r="AR277" s="62"/>
      <c r="AS277" s="62"/>
      <c r="AT277" s="63"/>
      <c r="AU277" s="64"/>
      <c r="AV277" s="64"/>
      <c r="AW277" s="64"/>
      <c r="AX277" s="64"/>
      <c r="AY277" s="64"/>
      <c r="AZ277" s="64"/>
      <c r="BA277" s="64"/>
      <c r="BB277" s="137"/>
      <c r="BC277" s="137"/>
      <c r="BD277" s="137"/>
      <c r="BE277" s="137"/>
      <c r="BF277" s="137"/>
      <c r="BG277" s="137"/>
      <c r="BH277" s="138"/>
      <c r="BI277" s="138"/>
      <c r="BJ277" s="138"/>
      <c r="BK277" s="138"/>
      <c r="BL277" s="138"/>
      <c r="BM277" s="138"/>
      <c r="BN277" s="139" t="str">
        <f>IF(BH277="","",BB277*BH277)</f>
        <v/>
      </c>
      <c r="BO277" s="140"/>
      <c r="BP277" s="140"/>
      <c r="BQ277" s="140"/>
      <c r="BR277" s="140"/>
      <c r="BS277" s="140"/>
      <c r="BT277" s="44"/>
      <c r="BU277" s="43"/>
      <c r="BV277" s="43"/>
      <c r="BW277" s="43"/>
      <c r="BX277" s="16"/>
      <c r="BY277" s="16"/>
      <c r="BZ277" s="16"/>
    </row>
    <row r="278" spans="1:78" ht="12.75" hidden="1" x14ac:dyDescent="0.2">
      <c r="F278" s="14">
        <f>F277</f>
        <v>2</v>
      </c>
      <c r="W278" s="14">
        <f t="shared" si="14"/>
        <v>0</v>
      </c>
      <c r="X278" s="14" t="str">
        <f t="shared" si="15"/>
        <v>2</v>
      </c>
      <c r="AA278" s="38"/>
      <c r="AE278" s="131"/>
      <c r="AF278" s="131"/>
      <c r="AG278" s="131"/>
      <c r="AH278" s="131"/>
      <c r="AI278" s="131"/>
      <c r="AJ278" s="131"/>
      <c r="AK278" s="131"/>
      <c r="AL278" s="131"/>
      <c r="AM278" s="131"/>
      <c r="AN278" s="60"/>
      <c r="AO278" s="53"/>
      <c r="AP278" s="53"/>
      <c r="AQ278" s="53"/>
      <c r="AR278" s="53"/>
      <c r="AS278" s="53"/>
      <c r="AT278" s="61"/>
      <c r="AU278" s="59"/>
      <c r="AV278" s="59"/>
      <c r="AW278" s="59"/>
      <c r="AX278" s="59"/>
      <c r="AY278" s="59"/>
      <c r="AZ278" s="59"/>
      <c r="BA278" s="59"/>
      <c r="BB278" s="132"/>
      <c r="BC278" s="132"/>
      <c r="BD278" s="132"/>
      <c r="BE278" s="132"/>
      <c r="BF278" s="132"/>
      <c r="BG278" s="132"/>
      <c r="BH278" s="133"/>
      <c r="BI278" s="133"/>
      <c r="BJ278" s="133"/>
      <c r="BK278" s="133"/>
      <c r="BL278" s="133"/>
      <c r="BM278" s="133"/>
      <c r="BN278" s="134" t="str">
        <f t="shared" ref="BN278:BN311" si="16">IF(BH278="","",BB278*BH278)</f>
        <v/>
      </c>
      <c r="BO278" s="135"/>
      <c r="BP278" s="135"/>
      <c r="BQ278" s="135"/>
      <c r="BR278" s="135"/>
      <c r="BS278" s="135"/>
      <c r="BT278" s="44"/>
      <c r="BU278" s="43"/>
      <c r="BV278" s="43"/>
      <c r="BW278" s="43"/>
      <c r="BX278" s="16"/>
      <c r="BY278" s="16"/>
      <c r="BZ278" s="16"/>
    </row>
    <row r="279" spans="1:78" ht="12.75" hidden="1" x14ac:dyDescent="0.2">
      <c r="F279" s="14">
        <f t="shared" ref="F279:F312" si="17">F278</f>
        <v>2</v>
      </c>
      <c r="W279" s="14">
        <f t="shared" si="14"/>
        <v>0</v>
      </c>
      <c r="X279" s="14" t="str">
        <f t="shared" si="15"/>
        <v>2</v>
      </c>
      <c r="AA279" s="38"/>
      <c r="AE279" s="136"/>
      <c r="AF279" s="136"/>
      <c r="AG279" s="136"/>
      <c r="AH279" s="136"/>
      <c r="AI279" s="136"/>
      <c r="AJ279" s="136"/>
      <c r="AK279" s="136"/>
      <c r="AL279" s="136"/>
      <c r="AM279" s="136"/>
      <c r="AN279" s="63"/>
      <c r="AO279" s="62"/>
      <c r="AP279" s="62"/>
      <c r="AQ279" s="62"/>
      <c r="AR279" s="62"/>
      <c r="AS279" s="62"/>
      <c r="AT279" s="63"/>
      <c r="AU279" s="64"/>
      <c r="AV279" s="64"/>
      <c r="AW279" s="64"/>
      <c r="AX279" s="64"/>
      <c r="AY279" s="64"/>
      <c r="AZ279" s="64"/>
      <c r="BA279" s="64"/>
      <c r="BB279" s="137"/>
      <c r="BC279" s="137"/>
      <c r="BD279" s="137"/>
      <c r="BE279" s="137"/>
      <c r="BF279" s="137"/>
      <c r="BG279" s="137"/>
      <c r="BH279" s="138"/>
      <c r="BI279" s="138"/>
      <c r="BJ279" s="138"/>
      <c r="BK279" s="138"/>
      <c r="BL279" s="138"/>
      <c r="BM279" s="138"/>
      <c r="BN279" s="139" t="str">
        <f t="shared" si="16"/>
        <v/>
      </c>
      <c r="BO279" s="140"/>
      <c r="BP279" s="140"/>
      <c r="BQ279" s="140"/>
      <c r="BR279" s="140"/>
      <c r="BS279" s="140"/>
      <c r="BT279" s="44"/>
      <c r="BU279" s="43"/>
      <c r="BV279" s="43"/>
      <c r="BW279" s="43"/>
      <c r="BX279" s="16"/>
      <c r="BY279" s="16"/>
      <c r="BZ279" s="16"/>
    </row>
    <row r="280" spans="1:78" ht="12.75" hidden="1" x14ac:dyDescent="0.2">
      <c r="F280" s="14">
        <f t="shared" si="17"/>
        <v>2</v>
      </c>
      <c r="W280" s="14">
        <f t="shared" si="14"/>
        <v>0</v>
      </c>
      <c r="X280" s="14" t="str">
        <f t="shared" si="15"/>
        <v>2</v>
      </c>
      <c r="AA280" s="38"/>
      <c r="AE280" s="131"/>
      <c r="AF280" s="131"/>
      <c r="AG280" s="131"/>
      <c r="AH280" s="131"/>
      <c r="AI280" s="131"/>
      <c r="AJ280" s="131"/>
      <c r="AK280" s="131"/>
      <c r="AL280" s="131"/>
      <c r="AM280" s="131"/>
      <c r="AN280" s="60"/>
      <c r="AO280" s="53"/>
      <c r="AP280" s="53"/>
      <c r="AQ280" s="53"/>
      <c r="AR280" s="53"/>
      <c r="AS280" s="53"/>
      <c r="AT280" s="61"/>
      <c r="AU280" s="59"/>
      <c r="AV280" s="59"/>
      <c r="AW280" s="59"/>
      <c r="AX280" s="59"/>
      <c r="AY280" s="59"/>
      <c r="AZ280" s="59"/>
      <c r="BA280" s="59"/>
      <c r="BB280" s="132"/>
      <c r="BC280" s="132"/>
      <c r="BD280" s="132"/>
      <c r="BE280" s="132"/>
      <c r="BF280" s="132"/>
      <c r="BG280" s="132"/>
      <c r="BH280" s="133"/>
      <c r="BI280" s="133"/>
      <c r="BJ280" s="133"/>
      <c r="BK280" s="133"/>
      <c r="BL280" s="133"/>
      <c r="BM280" s="133"/>
      <c r="BN280" s="134" t="str">
        <f t="shared" si="16"/>
        <v/>
      </c>
      <c r="BO280" s="135"/>
      <c r="BP280" s="135"/>
      <c r="BQ280" s="135"/>
      <c r="BR280" s="135"/>
      <c r="BS280" s="135"/>
      <c r="BT280" s="44"/>
      <c r="BU280" s="43"/>
      <c r="BV280" s="43"/>
      <c r="BW280" s="43"/>
      <c r="BX280" s="16"/>
      <c r="BY280" s="16"/>
      <c r="BZ280" s="16"/>
    </row>
    <row r="281" spans="1:78" ht="12.75" hidden="1" x14ac:dyDescent="0.2">
      <c r="F281" s="14">
        <f t="shared" si="17"/>
        <v>2</v>
      </c>
      <c r="W281" s="14">
        <f t="shared" si="14"/>
        <v>0</v>
      </c>
      <c r="X281" s="14" t="str">
        <f t="shared" si="15"/>
        <v>2</v>
      </c>
      <c r="AA281" s="38"/>
      <c r="AE281" s="136"/>
      <c r="AF281" s="136"/>
      <c r="AG281" s="136"/>
      <c r="AH281" s="136"/>
      <c r="AI281" s="136"/>
      <c r="AJ281" s="136"/>
      <c r="AK281" s="136"/>
      <c r="AL281" s="136"/>
      <c r="AM281" s="136"/>
      <c r="AN281" s="63"/>
      <c r="AO281" s="62"/>
      <c r="AP281" s="62"/>
      <c r="AQ281" s="62"/>
      <c r="AR281" s="62"/>
      <c r="AS281" s="62"/>
      <c r="AT281" s="63"/>
      <c r="AU281" s="64"/>
      <c r="AV281" s="64"/>
      <c r="AW281" s="64"/>
      <c r="AX281" s="64"/>
      <c r="AY281" s="64"/>
      <c r="AZ281" s="64"/>
      <c r="BA281" s="64"/>
      <c r="BB281" s="137"/>
      <c r="BC281" s="137"/>
      <c r="BD281" s="137"/>
      <c r="BE281" s="137"/>
      <c r="BF281" s="137"/>
      <c r="BG281" s="137"/>
      <c r="BH281" s="138"/>
      <c r="BI281" s="138"/>
      <c r="BJ281" s="138"/>
      <c r="BK281" s="138"/>
      <c r="BL281" s="138"/>
      <c r="BM281" s="138"/>
      <c r="BN281" s="139" t="str">
        <f t="shared" si="16"/>
        <v/>
      </c>
      <c r="BO281" s="140"/>
      <c r="BP281" s="140"/>
      <c r="BQ281" s="140"/>
      <c r="BR281" s="140"/>
      <c r="BS281" s="140"/>
      <c r="BT281" s="44"/>
      <c r="BU281" s="43"/>
      <c r="BV281" s="43"/>
      <c r="BW281" s="43"/>
      <c r="BX281" s="16"/>
      <c r="BY281" s="16"/>
      <c r="BZ281" s="16"/>
    </row>
    <row r="282" spans="1:78" ht="12.75" hidden="1" x14ac:dyDescent="0.2">
      <c r="F282" s="14">
        <f t="shared" si="17"/>
        <v>2</v>
      </c>
      <c r="W282" s="14">
        <f t="shared" si="14"/>
        <v>0</v>
      </c>
      <c r="X282" s="14" t="str">
        <f t="shared" si="15"/>
        <v>2</v>
      </c>
      <c r="AA282" s="38"/>
      <c r="AE282" s="131"/>
      <c r="AF282" s="131"/>
      <c r="AG282" s="131"/>
      <c r="AH282" s="131"/>
      <c r="AI282" s="131"/>
      <c r="AJ282" s="131"/>
      <c r="AK282" s="131"/>
      <c r="AL282" s="131"/>
      <c r="AM282" s="131"/>
      <c r="AN282" s="60"/>
      <c r="AO282" s="53"/>
      <c r="AP282" s="53"/>
      <c r="AQ282" s="53"/>
      <c r="AR282" s="53"/>
      <c r="AS282" s="53"/>
      <c r="AT282" s="61"/>
      <c r="AU282" s="59"/>
      <c r="AV282" s="59"/>
      <c r="AW282" s="59"/>
      <c r="AX282" s="59"/>
      <c r="AY282" s="59"/>
      <c r="AZ282" s="59"/>
      <c r="BA282" s="59"/>
      <c r="BB282" s="132"/>
      <c r="BC282" s="132"/>
      <c r="BD282" s="132"/>
      <c r="BE282" s="132"/>
      <c r="BF282" s="132"/>
      <c r="BG282" s="132"/>
      <c r="BH282" s="133"/>
      <c r="BI282" s="133"/>
      <c r="BJ282" s="133"/>
      <c r="BK282" s="133"/>
      <c r="BL282" s="133"/>
      <c r="BM282" s="133"/>
      <c r="BN282" s="134" t="str">
        <f t="shared" si="16"/>
        <v/>
      </c>
      <c r="BO282" s="135"/>
      <c r="BP282" s="135"/>
      <c r="BQ282" s="135"/>
      <c r="BR282" s="135"/>
      <c r="BS282" s="135"/>
      <c r="BT282" s="44"/>
      <c r="BU282" s="43"/>
      <c r="BV282" s="43"/>
      <c r="BW282" s="43"/>
      <c r="BX282" s="16"/>
      <c r="BY282" s="16"/>
      <c r="BZ282" s="16"/>
    </row>
    <row r="283" spans="1:78" ht="12.75" hidden="1" x14ac:dyDescent="0.2">
      <c r="F283" s="14">
        <f t="shared" si="17"/>
        <v>2</v>
      </c>
      <c r="W283" s="14">
        <f t="shared" si="14"/>
        <v>0</v>
      </c>
      <c r="X283" s="14" t="str">
        <f t="shared" si="15"/>
        <v>2</v>
      </c>
      <c r="AA283" s="38"/>
      <c r="AE283" s="136"/>
      <c r="AF283" s="136"/>
      <c r="AG283" s="136"/>
      <c r="AH283" s="136"/>
      <c r="AI283" s="136"/>
      <c r="AJ283" s="136"/>
      <c r="AK283" s="136"/>
      <c r="AL283" s="136"/>
      <c r="AM283" s="136"/>
      <c r="AN283" s="63"/>
      <c r="AO283" s="62"/>
      <c r="AP283" s="62"/>
      <c r="AQ283" s="62"/>
      <c r="AR283" s="62"/>
      <c r="AS283" s="62"/>
      <c r="AT283" s="63"/>
      <c r="AU283" s="64"/>
      <c r="AV283" s="64"/>
      <c r="AW283" s="64"/>
      <c r="AX283" s="64"/>
      <c r="AY283" s="64"/>
      <c r="AZ283" s="64"/>
      <c r="BA283" s="64"/>
      <c r="BB283" s="137"/>
      <c r="BC283" s="137"/>
      <c r="BD283" s="137"/>
      <c r="BE283" s="137"/>
      <c r="BF283" s="137"/>
      <c r="BG283" s="137"/>
      <c r="BH283" s="138"/>
      <c r="BI283" s="138"/>
      <c r="BJ283" s="138"/>
      <c r="BK283" s="138"/>
      <c r="BL283" s="138"/>
      <c r="BM283" s="138"/>
      <c r="BN283" s="139" t="str">
        <f t="shared" si="16"/>
        <v/>
      </c>
      <c r="BO283" s="140"/>
      <c r="BP283" s="140"/>
      <c r="BQ283" s="140"/>
      <c r="BR283" s="140"/>
      <c r="BS283" s="140"/>
      <c r="BT283" s="44"/>
      <c r="BU283" s="43"/>
      <c r="BV283" s="43"/>
      <c r="BW283" s="43"/>
      <c r="BX283" s="16"/>
      <c r="BY283" s="16"/>
      <c r="BZ283" s="16"/>
    </row>
    <row r="284" spans="1:78" ht="12.75" hidden="1" x14ac:dyDescent="0.2">
      <c r="F284" s="14">
        <f t="shared" si="17"/>
        <v>2</v>
      </c>
      <c r="W284" s="14">
        <f t="shared" si="14"/>
        <v>0</v>
      </c>
      <c r="X284" s="14" t="str">
        <f t="shared" si="15"/>
        <v>2</v>
      </c>
      <c r="AA284" s="38"/>
      <c r="AE284" s="131"/>
      <c r="AF284" s="131"/>
      <c r="AG284" s="131"/>
      <c r="AH284" s="131"/>
      <c r="AI284" s="131"/>
      <c r="AJ284" s="131"/>
      <c r="AK284" s="131"/>
      <c r="AL284" s="131"/>
      <c r="AM284" s="131"/>
      <c r="AN284" s="60"/>
      <c r="AO284" s="53"/>
      <c r="AP284" s="53"/>
      <c r="AQ284" s="53"/>
      <c r="AR284" s="53"/>
      <c r="AS284" s="53"/>
      <c r="AT284" s="61"/>
      <c r="AU284" s="59"/>
      <c r="AV284" s="59"/>
      <c r="AW284" s="59"/>
      <c r="AX284" s="59"/>
      <c r="AY284" s="59"/>
      <c r="AZ284" s="59"/>
      <c r="BA284" s="59"/>
      <c r="BB284" s="132"/>
      <c r="BC284" s="132"/>
      <c r="BD284" s="132"/>
      <c r="BE284" s="132"/>
      <c r="BF284" s="132"/>
      <c r="BG284" s="132"/>
      <c r="BH284" s="133"/>
      <c r="BI284" s="133"/>
      <c r="BJ284" s="133"/>
      <c r="BK284" s="133"/>
      <c r="BL284" s="133"/>
      <c r="BM284" s="133"/>
      <c r="BN284" s="134" t="str">
        <f t="shared" si="16"/>
        <v/>
      </c>
      <c r="BO284" s="135"/>
      <c r="BP284" s="135"/>
      <c r="BQ284" s="135"/>
      <c r="BR284" s="135"/>
      <c r="BS284" s="135"/>
      <c r="BT284" s="44"/>
      <c r="BU284" s="43"/>
      <c r="BV284" s="43"/>
      <c r="BW284" s="43"/>
      <c r="BX284" s="16"/>
      <c r="BY284" s="16"/>
      <c r="BZ284" s="16"/>
    </row>
    <row r="285" spans="1:78" ht="12.75" hidden="1" x14ac:dyDescent="0.2">
      <c r="F285" s="14">
        <f t="shared" si="17"/>
        <v>2</v>
      </c>
      <c r="W285" s="14">
        <f t="shared" si="14"/>
        <v>0</v>
      </c>
      <c r="X285" s="14" t="str">
        <f t="shared" si="15"/>
        <v>2</v>
      </c>
      <c r="AA285" s="38"/>
      <c r="AE285" s="136"/>
      <c r="AF285" s="136"/>
      <c r="AG285" s="136"/>
      <c r="AH285" s="136"/>
      <c r="AI285" s="136"/>
      <c r="AJ285" s="136"/>
      <c r="AK285" s="136"/>
      <c r="AL285" s="136"/>
      <c r="AM285" s="136"/>
      <c r="AN285" s="63"/>
      <c r="AO285" s="62"/>
      <c r="AP285" s="62"/>
      <c r="AQ285" s="62"/>
      <c r="AR285" s="62"/>
      <c r="AS285" s="62"/>
      <c r="AT285" s="63"/>
      <c r="AU285" s="64"/>
      <c r="AV285" s="64"/>
      <c r="AW285" s="64"/>
      <c r="AX285" s="64"/>
      <c r="AY285" s="64"/>
      <c r="AZ285" s="64"/>
      <c r="BA285" s="64"/>
      <c r="BB285" s="137"/>
      <c r="BC285" s="137"/>
      <c r="BD285" s="137"/>
      <c r="BE285" s="137"/>
      <c r="BF285" s="137"/>
      <c r="BG285" s="137"/>
      <c r="BH285" s="138"/>
      <c r="BI285" s="138"/>
      <c r="BJ285" s="138"/>
      <c r="BK285" s="138"/>
      <c r="BL285" s="138"/>
      <c r="BM285" s="138"/>
      <c r="BN285" s="139" t="str">
        <f t="shared" si="16"/>
        <v/>
      </c>
      <c r="BO285" s="140"/>
      <c r="BP285" s="140"/>
      <c r="BQ285" s="140"/>
      <c r="BR285" s="140"/>
      <c r="BS285" s="140"/>
      <c r="BT285" s="44"/>
      <c r="BU285" s="43"/>
      <c r="BV285" s="43"/>
      <c r="BW285" s="43"/>
      <c r="BX285" s="16"/>
      <c r="BY285" s="16"/>
      <c r="BZ285" s="16"/>
    </row>
    <row r="286" spans="1:78" ht="12.75" hidden="1" x14ac:dyDescent="0.2">
      <c r="F286" s="14">
        <f t="shared" si="17"/>
        <v>2</v>
      </c>
      <c r="W286" s="14">
        <f t="shared" si="14"/>
        <v>0</v>
      </c>
      <c r="X286" s="14" t="str">
        <f t="shared" si="15"/>
        <v>2</v>
      </c>
      <c r="AA286" s="38"/>
      <c r="AE286" s="131"/>
      <c r="AF286" s="131"/>
      <c r="AG286" s="131"/>
      <c r="AH286" s="131"/>
      <c r="AI286" s="131"/>
      <c r="AJ286" s="131"/>
      <c r="AK286" s="131"/>
      <c r="AL286" s="131"/>
      <c r="AM286" s="131"/>
      <c r="AN286" s="60"/>
      <c r="AO286" s="53"/>
      <c r="AP286" s="53"/>
      <c r="AQ286" s="53"/>
      <c r="AR286" s="53"/>
      <c r="AS286" s="53"/>
      <c r="AT286" s="61"/>
      <c r="AU286" s="59"/>
      <c r="AV286" s="59"/>
      <c r="AW286" s="59"/>
      <c r="AX286" s="59"/>
      <c r="AY286" s="59"/>
      <c r="AZ286" s="59"/>
      <c r="BA286" s="59"/>
      <c r="BB286" s="132"/>
      <c r="BC286" s="132"/>
      <c r="BD286" s="132"/>
      <c r="BE286" s="132"/>
      <c r="BF286" s="132"/>
      <c r="BG286" s="132"/>
      <c r="BH286" s="133"/>
      <c r="BI286" s="133"/>
      <c r="BJ286" s="133"/>
      <c r="BK286" s="133"/>
      <c r="BL286" s="133"/>
      <c r="BM286" s="133"/>
      <c r="BN286" s="134" t="str">
        <f t="shared" si="16"/>
        <v/>
      </c>
      <c r="BO286" s="135"/>
      <c r="BP286" s="135"/>
      <c r="BQ286" s="135"/>
      <c r="BR286" s="135"/>
      <c r="BS286" s="135"/>
      <c r="BT286" s="44"/>
      <c r="BU286" s="43"/>
      <c r="BV286" s="43"/>
      <c r="BW286" s="43"/>
      <c r="BX286" s="16"/>
      <c r="BY286" s="16"/>
      <c r="BZ286" s="16"/>
    </row>
    <row r="287" spans="1:78" ht="12.75" hidden="1" x14ac:dyDescent="0.2">
      <c r="F287" s="14">
        <f t="shared" si="17"/>
        <v>2</v>
      </c>
      <c r="W287" s="14">
        <f t="shared" si="14"/>
        <v>0</v>
      </c>
      <c r="X287" s="14" t="str">
        <f t="shared" si="15"/>
        <v>2</v>
      </c>
      <c r="AA287" s="38"/>
      <c r="AE287" s="136"/>
      <c r="AF287" s="136"/>
      <c r="AG287" s="136"/>
      <c r="AH287" s="136"/>
      <c r="AI287" s="136"/>
      <c r="AJ287" s="136"/>
      <c r="AK287" s="136"/>
      <c r="AL287" s="136"/>
      <c r="AM287" s="136"/>
      <c r="AN287" s="63"/>
      <c r="AO287" s="62"/>
      <c r="AP287" s="62"/>
      <c r="AQ287" s="62"/>
      <c r="AR287" s="62"/>
      <c r="AS287" s="62"/>
      <c r="AT287" s="63"/>
      <c r="AU287" s="64"/>
      <c r="AV287" s="64"/>
      <c r="AW287" s="64"/>
      <c r="AX287" s="64"/>
      <c r="AY287" s="64"/>
      <c r="AZ287" s="64"/>
      <c r="BA287" s="64"/>
      <c r="BB287" s="137"/>
      <c r="BC287" s="137"/>
      <c r="BD287" s="137"/>
      <c r="BE287" s="137"/>
      <c r="BF287" s="137"/>
      <c r="BG287" s="137"/>
      <c r="BH287" s="138"/>
      <c r="BI287" s="138"/>
      <c r="BJ287" s="138"/>
      <c r="BK287" s="138"/>
      <c r="BL287" s="138"/>
      <c r="BM287" s="138"/>
      <c r="BN287" s="139" t="str">
        <f t="shared" si="16"/>
        <v/>
      </c>
      <c r="BO287" s="140"/>
      <c r="BP287" s="140"/>
      <c r="BQ287" s="140"/>
      <c r="BR287" s="140"/>
      <c r="BS287" s="140"/>
      <c r="BT287" s="44"/>
      <c r="BU287" s="43"/>
      <c r="BV287" s="43"/>
      <c r="BW287" s="43"/>
      <c r="BX287" s="16"/>
      <c r="BY287" s="16"/>
      <c r="BZ287" s="16"/>
    </row>
    <row r="288" spans="1:78" ht="12.75" hidden="1" x14ac:dyDescent="0.2">
      <c r="F288" s="14">
        <f t="shared" si="17"/>
        <v>2</v>
      </c>
      <c r="W288" s="14">
        <f t="shared" si="14"/>
        <v>0</v>
      </c>
      <c r="X288" s="14" t="str">
        <f t="shared" si="15"/>
        <v>2</v>
      </c>
      <c r="AA288" s="38"/>
      <c r="AE288" s="131"/>
      <c r="AF288" s="131"/>
      <c r="AG288" s="131"/>
      <c r="AH288" s="131"/>
      <c r="AI288" s="131"/>
      <c r="AJ288" s="131"/>
      <c r="AK288" s="131"/>
      <c r="AL288" s="131"/>
      <c r="AM288" s="131"/>
      <c r="AN288" s="60"/>
      <c r="AO288" s="53"/>
      <c r="AP288" s="53"/>
      <c r="AQ288" s="53"/>
      <c r="AR288" s="53"/>
      <c r="AS288" s="53"/>
      <c r="AT288" s="61"/>
      <c r="AU288" s="59"/>
      <c r="AV288" s="59"/>
      <c r="AW288" s="59"/>
      <c r="AX288" s="59"/>
      <c r="AY288" s="59"/>
      <c r="AZ288" s="59"/>
      <c r="BA288" s="59"/>
      <c r="BB288" s="132"/>
      <c r="BC288" s="132"/>
      <c r="BD288" s="132"/>
      <c r="BE288" s="132"/>
      <c r="BF288" s="132"/>
      <c r="BG288" s="132"/>
      <c r="BH288" s="133"/>
      <c r="BI288" s="133"/>
      <c r="BJ288" s="133"/>
      <c r="BK288" s="133"/>
      <c r="BL288" s="133"/>
      <c r="BM288" s="133"/>
      <c r="BN288" s="134" t="str">
        <f t="shared" si="16"/>
        <v/>
      </c>
      <c r="BO288" s="135"/>
      <c r="BP288" s="135"/>
      <c r="BQ288" s="135"/>
      <c r="BR288" s="135"/>
      <c r="BS288" s="135"/>
      <c r="BT288" s="44"/>
      <c r="BU288" s="43"/>
      <c r="BV288" s="43"/>
      <c r="BW288" s="43"/>
      <c r="BX288" s="16"/>
      <c r="BY288" s="16"/>
      <c r="BZ288" s="16"/>
    </row>
    <row r="289" spans="6:78" ht="12.75" hidden="1" x14ac:dyDescent="0.2">
      <c r="F289" s="14">
        <f t="shared" si="17"/>
        <v>2</v>
      </c>
      <c r="W289" s="14">
        <f t="shared" si="14"/>
        <v>0</v>
      </c>
      <c r="X289" s="14" t="str">
        <f t="shared" si="15"/>
        <v>2</v>
      </c>
      <c r="AA289" s="38"/>
      <c r="AE289" s="136"/>
      <c r="AF289" s="136"/>
      <c r="AG289" s="136"/>
      <c r="AH289" s="136"/>
      <c r="AI289" s="136"/>
      <c r="AJ289" s="136"/>
      <c r="AK289" s="136"/>
      <c r="AL289" s="136"/>
      <c r="AM289" s="136"/>
      <c r="AN289" s="63"/>
      <c r="AO289" s="62"/>
      <c r="AP289" s="62"/>
      <c r="AQ289" s="62"/>
      <c r="AR289" s="62"/>
      <c r="AS289" s="62"/>
      <c r="AT289" s="63"/>
      <c r="AU289" s="64"/>
      <c r="AV289" s="64"/>
      <c r="AW289" s="64"/>
      <c r="AX289" s="64"/>
      <c r="AY289" s="64"/>
      <c r="AZ289" s="64"/>
      <c r="BA289" s="64"/>
      <c r="BB289" s="137"/>
      <c r="BC289" s="137"/>
      <c r="BD289" s="137"/>
      <c r="BE289" s="137"/>
      <c r="BF289" s="137"/>
      <c r="BG289" s="137"/>
      <c r="BH289" s="138"/>
      <c r="BI289" s="138"/>
      <c r="BJ289" s="138"/>
      <c r="BK289" s="138"/>
      <c r="BL289" s="138"/>
      <c r="BM289" s="138"/>
      <c r="BN289" s="139" t="str">
        <f t="shared" si="16"/>
        <v/>
      </c>
      <c r="BO289" s="140"/>
      <c r="BP289" s="140"/>
      <c r="BQ289" s="140"/>
      <c r="BR289" s="140"/>
      <c r="BS289" s="140"/>
      <c r="BT289" s="44"/>
      <c r="BU289" s="43"/>
      <c r="BV289" s="43"/>
      <c r="BW289" s="43"/>
      <c r="BX289" s="16"/>
      <c r="BY289" s="16"/>
      <c r="BZ289" s="16"/>
    </row>
    <row r="290" spans="6:78" ht="12.75" hidden="1" x14ac:dyDescent="0.2">
      <c r="F290" s="14">
        <f t="shared" si="17"/>
        <v>2</v>
      </c>
      <c r="W290" s="14">
        <f t="shared" si="14"/>
        <v>0</v>
      </c>
      <c r="X290" s="14" t="str">
        <f t="shared" si="15"/>
        <v>2</v>
      </c>
      <c r="AA290" s="38"/>
      <c r="AE290" s="131"/>
      <c r="AF290" s="131"/>
      <c r="AG290" s="131"/>
      <c r="AH290" s="131"/>
      <c r="AI290" s="131"/>
      <c r="AJ290" s="131"/>
      <c r="AK290" s="131"/>
      <c r="AL290" s="131"/>
      <c r="AM290" s="131"/>
      <c r="AN290" s="60"/>
      <c r="AO290" s="53"/>
      <c r="AP290" s="53"/>
      <c r="AQ290" s="53"/>
      <c r="AR290" s="53"/>
      <c r="AS290" s="53"/>
      <c r="AT290" s="61"/>
      <c r="AU290" s="59"/>
      <c r="AV290" s="59"/>
      <c r="AW290" s="59"/>
      <c r="AX290" s="59"/>
      <c r="AY290" s="59"/>
      <c r="AZ290" s="59"/>
      <c r="BA290" s="59"/>
      <c r="BB290" s="132"/>
      <c r="BC290" s="132"/>
      <c r="BD290" s="132"/>
      <c r="BE290" s="132"/>
      <c r="BF290" s="132"/>
      <c r="BG290" s="132"/>
      <c r="BH290" s="133"/>
      <c r="BI290" s="133"/>
      <c r="BJ290" s="133"/>
      <c r="BK290" s="133"/>
      <c r="BL290" s="133"/>
      <c r="BM290" s="133"/>
      <c r="BN290" s="134" t="str">
        <f t="shared" si="16"/>
        <v/>
      </c>
      <c r="BO290" s="135"/>
      <c r="BP290" s="135"/>
      <c r="BQ290" s="135"/>
      <c r="BR290" s="135"/>
      <c r="BS290" s="135"/>
      <c r="BT290" s="44"/>
      <c r="BU290" s="43"/>
      <c r="BV290" s="43"/>
      <c r="BW290" s="43"/>
      <c r="BX290" s="16"/>
      <c r="BY290" s="16"/>
      <c r="BZ290" s="16"/>
    </row>
    <row r="291" spans="6:78" ht="12.75" hidden="1" x14ac:dyDescent="0.2">
      <c r="F291" s="14">
        <f t="shared" si="17"/>
        <v>2</v>
      </c>
      <c r="W291" s="14">
        <f t="shared" si="14"/>
        <v>0</v>
      </c>
      <c r="X291" s="14" t="str">
        <f t="shared" si="15"/>
        <v>2</v>
      </c>
      <c r="AA291" s="38"/>
      <c r="AE291" s="136"/>
      <c r="AF291" s="136"/>
      <c r="AG291" s="136"/>
      <c r="AH291" s="136"/>
      <c r="AI291" s="136"/>
      <c r="AJ291" s="136"/>
      <c r="AK291" s="136"/>
      <c r="AL291" s="136"/>
      <c r="AM291" s="136"/>
      <c r="AN291" s="63"/>
      <c r="AO291" s="62"/>
      <c r="AP291" s="62"/>
      <c r="AQ291" s="62"/>
      <c r="AR291" s="62"/>
      <c r="AS291" s="62"/>
      <c r="AT291" s="63"/>
      <c r="AU291" s="64"/>
      <c r="AV291" s="64"/>
      <c r="AW291" s="64"/>
      <c r="AX291" s="64"/>
      <c r="AY291" s="64"/>
      <c r="AZ291" s="64"/>
      <c r="BA291" s="64"/>
      <c r="BB291" s="137"/>
      <c r="BC291" s="137"/>
      <c r="BD291" s="137"/>
      <c r="BE291" s="137"/>
      <c r="BF291" s="137"/>
      <c r="BG291" s="137"/>
      <c r="BH291" s="138"/>
      <c r="BI291" s="138"/>
      <c r="BJ291" s="138"/>
      <c r="BK291" s="138"/>
      <c r="BL291" s="138"/>
      <c r="BM291" s="138"/>
      <c r="BN291" s="139" t="str">
        <f t="shared" si="16"/>
        <v/>
      </c>
      <c r="BO291" s="140"/>
      <c r="BP291" s="140"/>
      <c r="BQ291" s="140"/>
      <c r="BR291" s="140"/>
      <c r="BS291" s="140"/>
      <c r="BT291" s="44"/>
      <c r="BU291" s="43"/>
      <c r="BV291" s="43"/>
      <c r="BW291" s="43"/>
      <c r="BX291" s="16"/>
      <c r="BY291" s="16"/>
      <c r="BZ291" s="16"/>
    </row>
    <row r="292" spans="6:78" ht="12.75" hidden="1" x14ac:dyDescent="0.2">
      <c r="F292" s="14">
        <f t="shared" si="17"/>
        <v>2</v>
      </c>
      <c r="W292" s="14">
        <f t="shared" si="14"/>
        <v>0</v>
      </c>
      <c r="X292" s="14" t="str">
        <f t="shared" si="15"/>
        <v>2</v>
      </c>
      <c r="AA292" s="38"/>
      <c r="AE292" s="131"/>
      <c r="AF292" s="131"/>
      <c r="AG292" s="131"/>
      <c r="AH292" s="131"/>
      <c r="AI292" s="131"/>
      <c r="AJ292" s="131"/>
      <c r="AK292" s="131"/>
      <c r="AL292" s="131"/>
      <c r="AM292" s="131"/>
      <c r="AN292" s="60"/>
      <c r="AO292" s="53"/>
      <c r="AP292" s="53"/>
      <c r="AQ292" s="53"/>
      <c r="AR292" s="53"/>
      <c r="AS292" s="53"/>
      <c r="AT292" s="61"/>
      <c r="AU292" s="59"/>
      <c r="AV292" s="59"/>
      <c r="AW292" s="59"/>
      <c r="AX292" s="59"/>
      <c r="AY292" s="59"/>
      <c r="AZ292" s="59"/>
      <c r="BA292" s="59"/>
      <c r="BB292" s="132"/>
      <c r="BC292" s="132"/>
      <c r="BD292" s="132"/>
      <c r="BE292" s="132"/>
      <c r="BF292" s="132"/>
      <c r="BG292" s="132"/>
      <c r="BH292" s="133"/>
      <c r="BI292" s="133"/>
      <c r="BJ292" s="133"/>
      <c r="BK292" s="133"/>
      <c r="BL292" s="133"/>
      <c r="BM292" s="133"/>
      <c r="BN292" s="134" t="str">
        <f t="shared" si="16"/>
        <v/>
      </c>
      <c r="BO292" s="135"/>
      <c r="BP292" s="135"/>
      <c r="BQ292" s="135"/>
      <c r="BR292" s="135"/>
      <c r="BS292" s="135"/>
      <c r="BT292" s="44"/>
      <c r="BU292" s="43"/>
      <c r="BV292" s="43"/>
      <c r="BW292" s="43"/>
      <c r="BX292" s="16"/>
      <c r="BY292" s="16"/>
      <c r="BZ292" s="16"/>
    </row>
    <row r="293" spans="6:78" ht="12.75" hidden="1" x14ac:dyDescent="0.2">
      <c r="F293" s="14">
        <f t="shared" si="17"/>
        <v>2</v>
      </c>
      <c r="W293" s="14">
        <f t="shared" si="14"/>
        <v>0</v>
      </c>
      <c r="X293" s="14" t="str">
        <f t="shared" si="15"/>
        <v>2</v>
      </c>
      <c r="AA293" s="38"/>
      <c r="AE293" s="136"/>
      <c r="AF293" s="136"/>
      <c r="AG293" s="136"/>
      <c r="AH293" s="136"/>
      <c r="AI293" s="136"/>
      <c r="AJ293" s="136"/>
      <c r="AK293" s="136"/>
      <c r="AL293" s="136"/>
      <c r="AM293" s="136"/>
      <c r="AN293" s="63"/>
      <c r="AO293" s="62"/>
      <c r="AP293" s="62"/>
      <c r="AQ293" s="62"/>
      <c r="AR293" s="62"/>
      <c r="AS293" s="62"/>
      <c r="AT293" s="63"/>
      <c r="AU293" s="64"/>
      <c r="AV293" s="64"/>
      <c r="AW293" s="64"/>
      <c r="AX293" s="64"/>
      <c r="AY293" s="64"/>
      <c r="AZ293" s="64"/>
      <c r="BA293" s="64"/>
      <c r="BB293" s="137"/>
      <c r="BC293" s="137"/>
      <c r="BD293" s="137"/>
      <c r="BE293" s="137"/>
      <c r="BF293" s="137"/>
      <c r="BG293" s="137"/>
      <c r="BH293" s="138"/>
      <c r="BI293" s="138"/>
      <c r="BJ293" s="138"/>
      <c r="BK293" s="138"/>
      <c r="BL293" s="138"/>
      <c r="BM293" s="138"/>
      <c r="BN293" s="139" t="str">
        <f t="shared" si="16"/>
        <v/>
      </c>
      <c r="BO293" s="140"/>
      <c r="BP293" s="140"/>
      <c r="BQ293" s="140"/>
      <c r="BR293" s="140"/>
      <c r="BS293" s="140"/>
      <c r="BT293" s="44"/>
      <c r="BU293" s="43"/>
      <c r="BV293" s="43"/>
      <c r="BW293" s="43"/>
      <c r="BX293" s="16"/>
      <c r="BY293" s="16"/>
      <c r="BZ293" s="16"/>
    </row>
    <row r="294" spans="6:78" ht="12.75" hidden="1" x14ac:dyDescent="0.2">
      <c r="F294" s="14">
        <f t="shared" si="17"/>
        <v>2</v>
      </c>
      <c r="W294" s="14">
        <f t="shared" si="14"/>
        <v>0</v>
      </c>
      <c r="X294" s="14" t="str">
        <f t="shared" si="15"/>
        <v>2</v>
      </c>
      <c r="AA294" s="38"/>
      <c r="AE294" s="131"/>
      <c r="AF294" s="131"/>
      <c r="AG294" s="131"/>
      <c r="AH294" s="131"/>
      <c r="AI294" s="131"/>
      <c r="AJ294" s="131"/>
      <c r="AK294" s="131"/>
      <c r="AL294" s="131"/>
      <c r="AM294" s="131"/>
      <c r="AN294" s="60"/>
      <c r="AO294" s="53"/>
      <c r="AP294" s="53"/>
      <c r="AQ294" s="53"/>
      <c r="AR294" s="53"/>
      <c r="AS294" s="53"/>
      <c r="AT294" s="61"/>
      <c r="AU294" s="59"/>
      <c r="AV294" s="59"/>
      <c r="AW294" s="59"/>
      <c r="AX294" s="59"/>
      <c r="AY294" s="59"/>
      <c r="AZ294" s="59"/>
      <c r="BA294" s="59"/>
      <c r="BB294" s="132"/>
      <c r="BC294" s="132"/>
      <c r="BD294" s="132"/>
      <c r="BE294" s="132"/>
      <c r="BF294" s="132"/>
      <c r="BG294" s="132"/>
      <c r="BH294" s="133"/>
      <c r="BI294" s="133"/>
      <c r="BJ294" s="133"/>
      <c r="BK294" s="133"/>
      <c r="BL294" s="133"/>
      <c r="BM294" s="133"/>
      <c r="BN294" s="134" t="str">
        <f t="shared" si="16"/>
        <v/>
      </c>
      <c r="BO294" s="135"/>
      <c r="BP294" s="135"/>
      <c r="BQ294" s="135"/>
      <c r="BR294" s="135"/>
      <c r="BS294" s="135"/>
      <c r="BT294" s="44"/>
      <c r="BU294" s="43"/>
      <c r="BV294" s="43"/>
      <c r="BW294" s="43"/>
      <c r="BX294" s="16"/>
      <c r="BY294" s="16"/>
      <c r="BZ294" s="16"/>
    </row>
    <row r="295" spans="6:78" ht="12.75" hidden="1" x14ac:dyDescent="0.2">
      <c r="F295" s="14">
        <f t="shared" si="17"/>
        <v>2</v>
      </c>
      <c r="W295" s="14">
        <f t="shared" si="14"/>
        <v>0</v>
      </c>
      <c r="X295" s="14" t="str">
        <f t="shared" si="15"/>
        <v>2</v>
      </c>
      <c r="AA295" s="49"/>
      <c r="AE295" s="136"/>
      <c r="AF295" s="136"/>
      <c r="AG295" s="136"/>
      <c r="AH295" s="136"/>
      <c r="AI295" s="136"/>
      <c r="AJ295" s="136"/>
      <c r="AK295" s="136"/>
      <c r="AL295" s="136"/>
      <c r="AM295" s="136"/>
      <c r="AN295" s="63"/>
      <c r="AO295" s="62"/>
      <c r="AP295" s="62"/>
      <c r="AQ295" s="62"/>
      <c r="AR295" s="62"/>
      <c r="AS295" s="62"/>
      <c r="AT295" s="63"/>
      <c r="AU295" s="64"/>
      <c r="AV295" s="64"/>
      <c r="AW295" s="64"/>
      <c r="AX295" s="64"/>
      <c r="AY295" s="64"/>
      <c r="AZ295" s="64"/>
      <c r="BA295" s="64"/>
      <c r="BB295" s="137"/>
      <c r="BC295" s="137"/>
      <c r="BD295" s="137"/>
      <c r="BE295" s="137"/>
      <c r="BF295" s="137"/>
      <c r="BG295" s="137"/>
      <c r="BH295" s="138"/>
      <c r="BI295" s="138"/>
      <c r="BJ295" s="138"/>
      <c r="BK295" s="138"/>
      <c r="BL295" s="138"/>
      <c r="BM295" s="138"/>
      <c r="BN295" s="139" t="str">
        <f t="shared" si="16"/>
        <v/>
      </c>
      <c r="BO295" s="140"/>
      <c r="BP295" s="140"/>
      <c r="BQ295" s="140"/>
      <c r="BR295" s="140"/>
      <c r="BS295" s="140"/>
      <c r="BT295" s="44"/>
      <c r="BU295" s="43"/>
      <c r="BV295" s="43"/>
      <c r="BW295" s="43"/>
      <c r="BX295" s="16"/>
      <c r="BY295" s="16"/>
      <c r="BZ295" s="16"/>
    </row>
    <row r="296" spans="6:78" ht="12.75" hidden="1" x14ac:dyDescent="0.2">
      <c r="F296" s="14">
        <f t="shared" si="17"/>
        <v>2</v>
      </c>
      <c r="W296" s="14">
        <f t="shared" si="14"/>
        <v>0</v>
      </c>
      <c r="X296" s="14" t="str">
        <f t="shared" si="15"/>
        <v>2</v>
      </c>
      <c r="AA296" s="50"/>
      <c r="AE296" s="131"/>
      <c r="AF296" s="131"/>
      <c r="AG296" s="131"/>
      <c r="AH296" s="131"/>
      <c r="AI296" s="131"/>
      <c r="AJ296" s="131"/>
      <c r="AK296" s="131"/>
      <c r="AL296" s="131"/>
      <c r="AM296" s="131"/>
      <c r="AN296" s="60"/>
      <c r="AO296" s="53"/>
      <c r="AP296" s="53"/>
      <c r="AQ296" s="53"/>
      <c r="AR296" s="53"/>
      <c r="AS296" s="53"/>
      <c r="AT296" s="61"/>
      <c r="AU296" s="59"/>
      <c r="AV296" s="59"/>
      <c r="AW296" s="59"/>
      <c r="AX296" s="59"/>
      <c r="AY296" s="59"/>
      <c r="AZ296" s="59"/>
      <c r="BA296" s="59"/>
      <c r="BB296" s="132"/>
      <c r="BC296" s="132"/>
      <c r="BD296" s="132"/>
      <c r="BE296" s="132"/>
      <c r="BF296" s="132"/>
      <c r="BG296" s="132"/>
      <c r="BH296" s="133"/>
      <c r="BI296" s="133"/>
      <c r="BJ296" s="133"/>
      <c r="BK296" s="133"/>
      <c r="BL296" s="133"/>
      <c r="BM296" s="133"/>
      <c r="BN296" s="134" t="str">
        <f t="shared" si="16"/>
        <v/>
      </c>
      <c r="BO296" s="135"/>
      <c r="BP296" s="135"/>
      <c r="BQ296" s="135"/>
      <c r="BR296" s="135"/>
      <c r="BS296" s="135"/>
      <c r="BT296" s="44"/>
      <c r="BU296" s="43"/>
      <c r="BV296" s="43"/>
      <c r="BW296" s="43"/>
      <c r="BX296" s="16"/>
      <c r="BY296" s="16"/>
      <c r="BZ296" s="16"/>
    </row>
    <row r="297" spans="6:78" ht="12.75" hidden="1" x14ac:dyDescent="0.2">
      <c r="F297" s="14">
        <f t="shared" si="17"/>
        <v>2</v>
      </c>
      <c r="W297" s="14">
        <f t="shared" si="14"/>
        <v>0</v>
      </c>
      <c r="X297" s="14" t="str">
        <f t="shared" si="15"/>
        <v>2</v>
      </c>
      <c r="AA297" s="50"/>
      <c r="AE297" s="136"/>
      <c r="AF297" s="136"/>
      <c r="AG297" s="136"/>
      <c r="AH297" s="136"/>
      <c r="AI297" s="136"/>
      <c r="AJ297" s="136"/>
      <c r="AK297" s="136"/>
      <c r="AL297" s="136"/>
      <c r="AM297" s="136"/>
      <c r="AN297" s="63"/>
      <c r="AO297" s="62"/>
      <c r="AP297" s="62"/>
      <c r="AQ297" s="62"/>
      <c r="AR297" s="62"/>
      <c r="AS297" s="62"/>
      <c r="AT297" s="63"/>
      <c r="AU297" s="64"/>
      <c r="AV297" s="64"/>
      <c r="AW297" s="64"/>
      <c r="AX297" s="64"/>
      <c r="AY297" s="64"/>
      <c r="AZ297" s="64"/>
      <c r="BA297" s="64"/>
      <c r="BB297" s="137"/>
      <c r="BC297" s="137"/>
      <c r="BD297" s="137"/>
      <c r="BE297" s="137"/>
      <c r="BF297" s="137"/>
      <c r="BG297" s="137"/>
      <c r="BH297" s="138"/>
      <c r="BI297" s="138"/>
      <c r="BJ297" s="138"/>
      <c r="BK297" s="138"/>
      <c r="BL297" s="138"/>
      <c r="BM297" s="138"/>
      <c r="BN297" s="139" t="str">
        <f t="shared" si="16"/>
        <v/>
      </c>
      <c r="BO297" s="140"/>
      <c r="BP297" s="140"/>
      <c r="BQ297" s="140"/>
      <c r="BR297" s="140"/>
      <c r="BS297" s="140"/>
      <c r="BT297" s="44"/>
      <c r="BX297" s="16"/>
      <c r="BY297" s="16"/>
      <c r="BZ297" s="16"/>
    </row>
    <row r="298" spans="6:78" ht="12.75" hidden="1" x14ac:dyDescent="0.2">
      <c r="F298" s="14">
        <f t="shared" si="17"/>
        <v>2</v>
      </c>
      <c r="W298" s="14">
        <f t="shared" si="14"/>
        <v>0</v>
      </c>
      <c r="X298" s="14" t="str">
        <f t="shared" si="15"/>
        <v>2</v>
      </c>
      <c r="AA298" s="50"/>
      <c r="AE298" s="131"/>
      <c r="AF298" s="131"/>
      <c r="AG298" s="131"/>
      <c r="AH298" s="131"/>
      <c r="AI298" s="131"/>
      <c r="AJ298" s="131"/>
      <c r="AK298" s="131"/>
      <c r="AL298" s="131"/>
      <c r="AM298" s="131"/>
      <c r="AN298" s="60"/>
      <c r="AO298" s="53"/>
      <c r="AP298" s="53"/>
      <c r="AQ298" s="53"/>
      <c r="AR298" s="53"/>
      <c r="AS298" s="53"/>
      <c r="AT298" s="61"/>
      <c r="AU298" s="59"/>
      <c r="AV298" s="59"/>
      <c r="AW298" s="59"/>
      <c r="AX298" s="59"/>
      <c r="AY298" s="59"/>
      <c r="AZ298" s="59"/>
      <c r="BA298" s="59"/>
      <c r="BB298" s="132"/>
      <c r="BC298" s="132"/>
      <c r="BD298" s="132"/>
      <c r="BE298" s="132"/>
      <c r="BF298" s="132"/>
      <c r="BG298" s="132"/>
      <c r="BH298" s="133"/>
      <c r="BI298" s="133"/>
      <c r="BJ298" s="133"/>
      <c r="BK298" s="133"/>
      <c r="BL298" s="133"/>
      <c r="BM298" s="133"/>
      <c r="BN298" s="134" t="str">
        <f t="shared" si="16"/>
        <v/>
      </c>
      <c r="BO298" s="135"/>
      <c r="BP298" s="135"/>
      <c r="BQ298" s="135"/>
      <c r="BR298" s="135"/>
      <c r="BS298" s="135"/>
      <c r="BT298" s="44"/>
      <c r="BX298" s="16"/>
      <c r="BY298" s="16"/>
      <c r="BZ298" s="16"/>
    </row>
    <row r="299" spans="6:78" ht="12.75" hidden="1" x14ac:dyDescent="0.2">
      <c r="F299" s="14">
        <f t="shared" si="17"/>
        <v>2</v>
      </c>
      <c r="W299" s="14">
        <f t="shared" si="14"/>
        <v>0</v>
      </c>
      <c r="X299" s="14" t="str">
        <f t="shared" si="15"/>
        <v>2</v>
      </c>
      <c r="AA299" s="50"/>
      <c r="AE299" s="136"/>
      <c r="AF299" s="136"/>
      <c r="AG299" s="136"/>
      <c r="AH299" s="136"/>
      <c r="AI299" s="136"/>
      <c r="AJ299" s="136"/>
      <c r="AK299" s="136"/>
      <c r="AL299" s="136"/>
      <c r="AM299" s="136"/>
      <c r="AN299" s="63"/>
      <c r="AO299" s="62"/>
      <c r="AP299" s="62"/>
      <c r="AQ299" s="62"/>
      <c r="AR299" s="62"/>
      <c r="AS299" s="62"/>
      <c r="AT299" s="63"/>
      <c r="AU299" s="64"/>
      <c r="AV299" s="64"/>
      <c r="AW299" s="64"/>
      <c r="AX299" s="64"/>
      <c r="AY299" s="64"/>
      <c r="AZ299" s="64"/>
      <c r="BA299" s="64"/>
      <c r="BB299" s="137"/>
      <c r="BC299" s="137"/>
      <c r="BD299" s="137"/>
      <c r="BE299" s="137"/>
      <c r="BF299" s="137"/>
      <c r="BG299" s="137"/>
      <c r="BH299" s="138"/>
      <c r="BI299" s="138"/>
      <c r="BJ299" s="138"/>
      <c r="BK299" s="138"/>
      <c r="BL299" s="138"/>
      <c r="BM299" s="138"/>
      <c r="BN299" s="139" t="str">
        <f t="shared" si="16"/>
        <v/>
      </c>
      <c r="BO299" s="140"/>
      <c r="BP299" s="140"/>
      <c r="BQ299" s="140"/>
      <c r="BR299" s="140"/>
      <c r="BS299" s="140"/>
      <c r="BT299" s="44"/>
      <c r="BX299" s="16"/>
      <c r="BY299" s="16"/>
      <c r="BZ299" s="16"/>
    </row>
    <row r="300" spans="6:78" ht="12.75" hidden="1" x14ac:dyDescent="0.2">
      <c r="F300" s="14">
        <f t="shared" si="17"/>
        <v>2</v>
      </c>
      <c r="W300" s="14">
        <f t="shared" si="14"/>
        <v>0</v>
      </c>
      <c r="X300" s="14" t="str">
        <f t="shared" si="15"/>
        <v>2</v>
      </c>
      <c r="AA300" s="50"/>
      <c r="AE300" s="131"/>
      <c r="AF300" s="131"/>
      <c r="AG300" s="131"/>
      <c r="AH300" s="131"/>
      <c r="AI300" s="131"/>
      <c r="AJ300" s="131"/>
      <c r="AK300" s="131"/>
      <c r="AL300" s="131"/>
      <c r="AM300" s="131"/>
      <c r="AN300" s="60"/>
      <c r="AO300" s="53"/>
      <c r="AP300" s="53"/>
      <c r="AQ300" s="53"/>
      <c r="AR300" s="53"/>
      <c r="AS300" s="53"/>
      <c r="AT300" s="61"/>
      <c r="AU300" s="59"/>
      <c r="AV300" s="59"/>
      <c r="AW300" s="59"/>
      <c r="AX300" s="59"/>
      <c r="AY300" s="59"/>
      <c r="AZ300" s="59"/>
      <c r="BA300" s="59"/>
      <c r="BB300" s="132"/>
      <c r="BC300" s="132"/>
      <c r="BD300" s="132"/>
      <c r="BE300" s="132"/>
      <c r="BF300" s="132"/>
      <c r="BG300" s="132"/>
      <c r="BH300" s="133"/>
      <c r="BI300" s="133"/>
      <c r="BJ300" s="133"/>
      <c r="BK300" s="133"/>
      <c r="BL300" s="133"/>
      <c r="BM300" s="133"/>
      <c r="BN300" s="134" t="str">
        <f t="shared" si="16"/>
        <v/>
      </c>
      <c r="BO300" s="135"/>
      <c r="BP300" s="135"/>
      <c r="BQ300" s="135"/>
      <c r="BR300" s="135"/>
      <c r="BS300" s="135"/>
      <c r="BT300" s="44"/>
      <c r="BX300" s="16"/>
      <c r="BY300" s="16"/>
      <c r="BZ300" s="16"/>
    </row>
    <row r="301" spans="6:78" ht="12.75" hidden="1" x14ac:dyDescent="0.2">
      <c r="F301" s="14">
        <f t="shared" si="17"/>
        <v>2</v>
      </c>
      <c r="W301" s="14">
        <f t="shared" si="14"/>
        <v>0</v>
      </c>
      <c r="X301" s="14" t="str">
        <f t="shared" si="15"/>
        <v>2</v>
      </c>
      <c r="AA301" s="50"/>
      <c r="AE301" s="136"/>
      <c r="AF301" s="136"/>
      <c r="AG301" s="136"/>
      <c r="AH301" s="136"/>
      <c r="AI301" s="136"/>
      <c r="AJ301" s="136"/>
      <c r="AK301" s="136"/>
      <c r="AL301" s="136"/>
      <c r="AM301" s="136"/>
      <c r="AN301" s="63"/>
      <c r="AO301" s="62"/>
      <c r="AP301" s="62"/>
      <c r="AQ301" s="62"/>
      <c r="AR301" s="62"/>
      <c r="AS301" s="62"/>
      <c r="AT301" s="63"/>
      <c r="AU301" s="64"/>
      <c r="AV301" s="64"/>
      <c r="AW301" s="64"/>
      <c r="AX301" s="64"/>
      <c r="AY301" s="64"/>
      <c r="AZ301" s="64"/>
      <c r="BA301" s="64"/>
      <c r="BB301" s="137"/>
      <c r="BC301" s="137"/>
      <c r="BD301" s="137"/>
      <c r="BE301" s="137"/>
      <c r="BF301" s="137"/>
      <c r="BG301" s="137"/>
      <c r="BH301" s="138"/>
      <c r="BI301" s="138"/>
      <c r="BJ301" s="138"/>
      <c r="BK301" s="138"/>
      <c r="BL301" s="138"/>
      <c r="BM301" s="138"/>
      <c r="BN301" s="139" t="str">
        <f t="shared" si="16"/>
        <v/>
      </c>
      <c r="BO301" s="140"/>
      <c r="BP301" s="140"/>
      <c r="BQ301" s="140"/>
      <c r="BR301" s="140"/>
      <c r="BS301" s="140"/>
      <c r="BT301" s="44"/>
      <c r="BX301" s="16"/>
      <c r="BY301" s="16"/>
      <c r="BZ301" s="16"/>
    </row>
    <row r="302" spans="6:78" ht="12.75" hidden="1" x14ac:dyDescent="0.2">
      <c r="F302" s="14">
        <f t="shared" si="17"/>
        <v>2</v>
      </c>
      <c r="W302" s="14">
        <f t="shared" si="14"/>
        <v>0</v>
      </c>
      <c r="X302" s="14" t="str">
        <f t="shared" si="15"/>
        <v>2</v>
      </c>
      <c r="AA302" s="50"/>
      <c r="AE302" s="131"/>
      <c r="AF302" s="131"/>
      <c r="AG302" s="131"/>
      <c r="AH302" s="131"/>
      <c r="AI302" s="131"/>
      <c r="AJ302" s="131"/>
      <c r="AK302" s="131"/>
      <c r="AL302" s="131"/>
      <c r="AM302" s="131"/>
      <c r="AN302" s="60"/>
      <c r="AO302" s="53"/>
      <c r="AP302" s="53"/>
      <c r="AQ302" s="53"/>
      <c r="AR302" s="53"/>
      <c r="AS302" s="53"/>
      <c r="AT302" s="61"/>
      <c r="AU302" s="59"/>
      <c r="AV302" s="59"/>
      <c r="AW302" s="59"/>
      <c r="AX302" s="59"/>
      <c r="AY302" s="59"/>
      <c r="AZ302" s="59"/>
      <c r="BA302" s="59"/>
      <c r="BB302" s="132"/>
      <c r="BC302" s="132"/>
      <c r="BD302" s="132"/>
      <c r="BE302" s="132"/>
      <c r="BF302" s="132"/>
      <c r="BG302" s="132"/>
      <c r="BH302" s="133"/>
      <c r="BI302" s="133"/>
      <c r="BJ302" s="133"/>
      <c r="BK302" s="133"/>
      <c r="BL302" s="133"/>
      <c r="BM302" s="133"/>
      <c r="BN302" s="134" t="str">
        <f t="shared" si="16"/>
        <v/>
      </c>
      <c r="BO302" s="135"/>
      <c r="BP302" s="135"/>
      <c r="BQ302" s="135"/>
      <c r="BR302" s="135"/>
      <c r="BS302" s="135"/>
      <c r="BT302" s="44"/>
      <c r="BX302" s="16"/>
      <c r="BY302" s="16"/>
      <c r="BZ302" s="16"/>
    </row>
    <row r="303" spans="6:78" ht="12.75" hidden="1" x14ac:dyDescent="0.2">
      <c r="F303" s="14">
        <f t="shared" si="17"/>
        <v>2</v>
      </c>
      <c r="W303" s="14">
        <f t="shared" si="14"/>
        <v>0</v>
      </c>
      <c r="X303" s="14" t="str">
        <f t="shared" si="15"/>
        <v>2</v>
      </c>
      <c r="AA303" s="50"/>
      <c r="AE303" s="136"/>
      <c r="AF303" s="136"/>
      <c r="AG303" s="136"/>
      <c r="AH303" s="136"/>
      <c r="AI303" s="136"/>
      <c r="AJ303" s="136"/>
      <c r="AK303" s="136"/>
      <c r="AL303" s="136"/>
      <c r="AM303" s="136"/>
      <c r="AN303" s="63"/>
      <c r="AO303" s="62"/>
      <c r="AP303" s="62"/>
      <c r="AQ303" s="62"/>
      <c r="AR303" s="62"/>
      <c r="AS303" s="62"/>
      <c r="AT303" s="63"/>
      <c r="AU303" s="64"/>
      <c r="AV303" s="64"/>
      <c r="AW303" s="64"/>
      <c r="AX303" s="64"/>
      <c r="AY303" s="64"/>
      <c r="AZ303" s="64"/>
      <c r="BA303" s="64"/>
      <c r="BB303" s="137"/>
      <c r="BC303" s="137"/>
      <c r="BD303" s="137"/>
      <c r="BE303" s="137"/>
      <c r="BF303" s="137"/>
      <c r="BG303" s="137"/>
      <c r="BH303" s="138"/>
      <c r="BI303" s="138"/>
      <c r="BJ303" s="138"/>
      <c r="BK303" s="138"/>
      <c r="BL303" s="138"/>
      <c r="BM303" s="138"/>
      <c r="BN303" s="139" t="str">
        <f t="shared" si="16"/>
        <v/>
      </c>
      <c r="BO303" s="140"/>
      <c r="BP303" s="140"/>
      <c r="BQ303" s="140"/>
      <c r="BR303" s="140"/>
      <c r="BS303" s="140"/>
      <c r="BT303" s="44"/>
      <c r="BX303" s="16"/>
      <c r="BY303" s="16"/>
      <c r="BZ303" s="16"/>
    </row>
    <row r="304" spans="6:78" ht="12.75" hidden="1" x14ac:dyDescent="0.2">
      <c r="F304" s="14">
        <f t="shared" si="17"/>
        <v>2</v>
      </c>
      <c r="W304" s="14">
        <f t="shared" si="14"/>
        <v>0</v>
      </c>
      <c r="X304" s="14" t="str">
        <f t="shared" si="15"/>
        <v>2</v>
      </c>
      <c r="AA304" s="50"/>
      <c r="AE304" s="131"/>
      <c r="AF304" s="131"/>
      <c r="AG304" s="131"/>
      <c r="AH304" s="131"/>
      <c r="AI304" s="131"/>
      <c r="AJ304" s="131"/>
      <c r="AK304" s="131"/>
      <c r="AL304" s="131"/>
      <c r="AM304" s="131"/>
      <c r="AN304" s="60"/>
      <c r="AO304" s="53"/>
      <c r="AP304" s="53"/>
      <c r="AQ304" s="53"/>
      <c r="AR304" s="53"/>
      <c r="AS304" s="53"/>
      <c r="AT304" s="61"/>
      <c r="AU304" s="59"/>
      <c r="AV304" s="59"/>
      <c r="AW304" s="59"/>
      <c r="AX304" s="59"/>
      <c r="AY304" s="59"/>
      <c r="AZ304" s="59"/>
      <c r="BA304" s="59"/>
      <c r="BB304" s="132"/>
      <c r="BC304" s="132"/>
      <c r="BD304" s="132"/>
      <c r="BE304" s="132"/>
      <c r="BF304" s="132"/>
      <c r="BG304" s="132"/>
      <c r="BH304" s="133"/>
      <c r="BI304" s="133"/>
      <c r="BJ304" s="133"/>
      <c r="BK304" s="133"/>
      <c r="BL304" s="133"/>
      <c r="BM304" s="133"/>
      <c r="BN304" s="134" t="str">
        <f t="shared" si="16"/>
        <v/>
      </c>
      <c r="BO304" s="135"/>
      <c r="BP304" s="135"/>
      <c r="BQ304" s="135"/>
      <c r="BR304" s="135"/>
      <c r="BS304" s="135"/>
      <c r="BT304" s="44"/>
      <c r="BX304" s="16"/>
      <c r="BY304" s="16"/>
      <c r="BZ304" s="16"/>
    </row>
    <row r="305" spans="1:78" ht="12.75" hidden="1" x14ac:dyDescent="0.2">
      <c r="F305" s="14">
        <f t="shared" si="17"/>
        <v>2</v>
      </c>
      <c r="W305" s="14">
        <f t="shared" si="14"/>
        <v>0</v>
      </c>
      <c r="X305" s="14" t="str">
        <f t="shared" si="15"/>
        <v>2</v>
      </c>
      <c r="AA305" s="50"/>
      <c r="AE305" s="136"/>
      <c r="AF305" s="136"/>
      <c r="AG305" s="136"/>
      <c r="AH305" s="136"/>
      <c r="AI305" s="136"/>
      <c r="AJ305" s="136"/>
      <c r="AK305" s="136"/>
      <c r="AL305" s="136"/>
      <c r="AM305" s="136"/>
      <c r="AN305" s="63"/>
      <c r="AO305" s="62"/>
      <c r="AP305" s="62"/>
      <c r="AQ305" s="62"/>
      <c r="AR305" s="62"/>
      <c r="AS305" s="62"/>
      <c r="AT305" s="63"/>
      <c r="AU305" s="64"/>
      <c r="AV305" s="64"/>
      <c r="AW305" s="64"/>
      <c r="AX305" s="64"/>
      <c r="AY305" s="64"/>
      <c r="AZ305" s="64"/>
      <c r="BA305" s="64"/>
      <c r="BB305" s="137"/>
      <c r="BC305" s="137"/>
      <c r="BD305" s="137"/>
      <c r="BE305" s="137"/>
      <c r="BF305" s="137"/>
      <c r="BG305" s="137"/>
      <c r="BH305" s="138"/>
      <c r="BI305" s="138"/>
      <c r="BJ305" s="138"/>
      <c r="BK305" s="138"/>
      <c r="BL305" s="138"/>
      <c r="BM305" s="138"/>
      <c r="BN305" s="139" t="str">
        <f t="shared" si="16"/>
        <v/>
      </c>
      <c r="BO305" s="140"/>
      <c r="BP305" s="140"/>
      <c r="BQ305" s="140"/>
      <c r="BR305" s="140"/>
      <c r="BS305" s="140"/>
      <c r="BT305" s="44"/>
      <c r="BX305" s="16"/>
      <c r="BY305" s="16"/>
      <c r="BZ305" s="16"/>
    </row>
    <row r="306" spans="1:78" ht="12.75" hidden="1" x14ac:dyDescent="0.2">
      <c r="F306" s="14">
        <f t="shared" si="17"/>
        <v>2</v>
      </c>
      <c r="W306" s="14">
        <f t="shared" si="14"/>
        <v>0</v>
      </c>
      <c r="X306" s="14" t="str">
        <f t="shared" si="15"/>
        <v>2</v>
      </c>
      <c r="AA306" s="50"/>
      <c r="AE306" s="131"/>
      <c r="AF306" s="131"/>
      <c r="AG306" s="131"/>
      <c r="AH306" s="131"/>
      <c r="AI306" s="131"/>
      <c r="AJ306" s="131"/>
      <c r="AK306" s="131"/>
      <c r="AL306" s="131"/>
      <c r="AM306" s="131"/>
      <c r="AN306" s="60"/>
      <c r="AO306" s="53"/>
      <c r="AP306" s="53"/>
      <c r="AQ306" s="53"/>
      <c r="AR306" s="53"/>
      <c r="AS306" s="53"/>
      <c r="AT306" s="61"/>
      <c r="AU306" s="59"/>
      <c r="AV306" s="59"/>
      <c r="AW306" s="59"/>
      <c r="AX306" s="59"/>
      <c r="AY306" s="59"/>
      <c r="AZ306" s="59"/>
      <c r="BA306" s="59"/>
      <c r="BB306" s="132"/>
      <c r="BC306" s="132"/>
      <c r="BD306" s="132"/>
      <c r="BE306" s="132"/>
      <c r="BF306" s="132"/>
      <c r="BG306" s="132"/>
      <c r="BH306" s="133"/>
      <c r="BI306" s="133"/>
      <c r="BJ306" s="133"/>
      <c r="BK306" s="133"/>
      <c r="BL306" s="133"/>
      <c r="BM306" s="133"/>
      <c r="BN306" s="134" t="str">
        <f t="shared" si="16"/>
        <v/>
      </c>
      <c r="BO306" s="135"/>
      <c r="BP306" s="135"/>
      <c r="BQ306" s="135"/>
      <c r="BR306" s="135"/>
      <c r="BS306" s="135"/>
      <c r="BT306" s="44"/>
      <c r="BX306" s="16"/>
      <c r="BY306" s="16"/>
      <c r="BZ306" s="16"/>
    </row>
    <row r="307" spans="1:78" ht="12.75" hidden="1" x14ac:dyDescent="0.2">
      <c r="F307" s="14">
        <f t="shared" si="17"/>
        <v>2</v>
      </c>
      <c r="W307" s="14">
        <f t="shared" si="14"/>
        <v>0</v>
      </c>
      <c r="X307" s="14" t="str">
        <f t="shared" si="15"/>
        <v>2</v>
      </c>
      <c r="AA307" s="50"/>
      <c r="AE307" s="136"/>
      <c r="AF307" s="136"/>
      <c r="AG307" s="136"/>
      <c r="AH307" s="136"/>
      <c r="AI307" s="136"/>
      <c r="AJ307" s="136"/>
      <c r="AK307" s="136"/>
      <c r="AL307" s="136"/>
      <c r="AM307" s="136"/>
      <c r="AN307" s="63"/>
      <c r="AO307" s="62"/>
      <c r="AP307" s="62"/>
      <c r="AQ307" s="62"/>
      <c r="AR307" s="62"/>
      <c r="AS307" s="62"/>
      <c r="AT307" s="63"/>
      <c r="AU307" s="64"/>
      <c r="AV307" s="64"/>
      <c r="AW307" s="64"/>
      <c r="AX307" s="64"/>
      <c r="AY307" s="64"/>
      <c r="AZ307" s="64"/>
      <c r="BA307" s="64"/>
      <c r="BB307" s="137"/>
      <c r="BC307" s="137"/>
      <c r="BD307" s="137"/>
      <c r="BE307" s="137"/>
      <c r="BF307" s="137"/>
      <c r="BG307" s="137"/>
      <c r="BH307" s="138"/>
      <c r="BI307" s="138"/>
      <c r="BJ307" s="138"/>
      <c r="BK307" s="138"/>
      <c r="BL307" s="138"/>
      <c r="BM307" s="138"/>
      <c r="BN307" s="139" t="str">
        <f t="shared" si="16"/>
        <v/>
      </c>
      <c r="BO307" s="140"/>
      <c r="BP307" s="140"/>
      <c r="BQ307" s="140"/>
      <c r="BR307" s="140"/>
      <c r="BS307" s="140"/>
      <c r="BT307" s="44"/>
      <c r="BX307" s="16"/>
      <c r="BY307" s="16"/>
      <c r="BZ307" s="16"/>
    </row>
    <row r="308" spans="1:78" ht="12.75" hidden="1" x14ac:dyDescent="0.2">
      <c r="F308" s="14">
        <f t="shared" si="17"/>
        <v>2</v>
      </c>
      <c r="W308" s="14">
        <f t="shared" si="14"/>
        <v>0</v>
      </c>
      <c r="X308" s="14" t="str">
        <f t="shared" si="15"/>
        <v>2</v>
      </c>
      <c r="AA308" s="50"/>
      <c r="AE308" s="131"/>
      <c r="AF308" s="131"/>
      <c r="AG308" s="131"/>
      <c r="AH308" s="131"/>
      <c r="AI308" s="131"/>
      <c r="AJ308" s="131"/>
      <c r="AK308" s="131"/>
      <c r="AL308" s="131"/>
      <c r="AM308" s="131"/>
      <c r="AN308" s="60"/>
      <c r="AO308" s="53"/>
      <c r="AP308" s="53"/>
      <c r="AQ308" s="53"/>
      <c r="AR308" s="53"/>
      <c r="AS308" s="53"/>
      <c r="AT308" s="61"/>
      <c r="AU308" s="59"/>
      <c r="AV308" s="59"/>
      <c r="AW308" s="59"/>
      <c r="AX308" s="59"/>
      <c r="AY308" s="59"/>
      <c r="AZ308" s="59"/>
      <c r="BA308" s="59"/>
      <c r="BB308" s="132"/>
      <c r="BC308" s="132"/>
      <c r="BD308" s="132"/>
      <c r="BE308" s="132"/>
      <c r="BF308" s="132"/>
      <c r="BG308" s="132"/>
      <c r="BH308" s="133"/>
      <c r="BI308" s="133"/>
      <c r="BJ308" s="133"/>
      <c r="BK308" s="133"/>
      <c r="BL308" s="133"/>
      <c r="BM308" s="133"/>
      <c r="BN308" s="134" t="str">
        <f t="shared" si="16"/>
        <v/>
      </c>
      <c r="BO308" s="135"/>
      <c r="BP308" s="135"/>
      <c r="BQ308" s="135"/>
      <c r="BR308" s="135"/>
      <c r="BS308" s="135"/>
      <c r="BT308" s="44"/>
      <c r="BX308" s="16"/>
      <c r="BY308" s="16"/>
      <c r="BZ308" s="16"/>
    </row>
    <row r="309" spans="1:78" ht="12.75" hidden="1" x14ac:dyDescent="0.2">
      <c r="F309" s="14">
        <f t="shared" si="17"/>
        <v>2</v>
      </c>
      <c r="W309" s="14">
        <f t="shared" si="14"/>
        <v>0</v>
      </c>
      <c r="X309" s="14" t="str">
        <f t="shared" si="15"/>
        <v>2</v>
      </c>
      <c r="AA309" s="50"/>
      <c r="AE309" s="136"/>
      <c r="AF309" s="136"/>
      <c r="AG309" s="136"/>
      <c r="AH309" s="136"/>
      <c r="AI309" s="136"/>
      <c r="AJ309" s="136"/>
      <c r="AK309" s="136"/>
      <c r="AL309" s="136"/>
      <c r="AM309" s="136"/>
      <c r="AN309" s="63"/>
      <c r="AO309" s="62"/>
      <c r="AP309" s="62"/>
      <c r="AQ309" s="62"/>
      <c r="AR309" s="62"/>
      <c r="AS309" s="62"/>
      <c r="AT309" s="63"/>
      <c r="AU309" s="64"/>
      <c r="AV309" s="64"/>
      <c r="AW309" s="64"/>
      <c r="AX309" s="64"/>
      <c r="AY309" s="64"/>
      <c r="AZ309" s="64"/>
      <c r="BA309" s="64"/>
      <c r="BB309" s="137"/>
      <c r="BC309" s="137"/>
      <c r="BD309" s="137"/>
      <c r="BE309" s="137"/>
      <c r="BF309" s="137"/>
      <c r="BG309" s="137"/>
      <c r="BH309" s="138"/>
      <c r="BI309" s="138"/>
      <c r="BJ309" s="138"/>
      <c r="BK309" s="138"/>
      <c r="BL309" s="138"/>
      <c r="BM309" s="138"/>
      <c r="BN309" s="139" t="str">
        <f t="shared" si="16"/>
        <v/>
      </c>
      <c r="BO309" s="140"/>
      <c r="BP309" s="140"/>
      <c r="BQ309" s="140"/>
      <c r="BR309" s="140"/>
      <c r="BS309" s="140"/>
      <c r="BT309" s="44"/>
      <c r="BX309" s="16"/>
      <c r="BY309" s="16"/>
      <c r="BZ309" s="16"/>
    </row>
    <row r="310" spans="1:78" ht="12.75" hidden="1" x14ac:dyDescent="0.2">
      <c r="F310" s="14">
        <f t="shared" si="17"/>
        <v>2</v>
      </c>
      <c r="W310" s="14">
        <f t="shared" si="14"/>
        <v>0</v>
      </c>
      <c r="X310" s="14" t="str">
        <f t="shared" si="15"/>
        <v>2</v>
      </c>
      <c r="AA310" s="50"/>
      <c r="AE310" s="131"/>
      <c r="AF310" s="131"/>
      <c r="AG310" s="131"/>
      <c r="AH310" s="131"/>
      <c r="AI310" s="131"/>
      <c r="AJ310" s="131"/>
      <c r="AK310" s="131"/>
      <c r="AL310" s="131"/>
      <c r="AM310" s="131"/>
      <c r="AN310" s="60"/>
      <c r="AO310" s="53"/>
      <c r="AP310" s="53"/>
      <c r="AQ310" s="53"/>
      <c r="AR310" s="53"/>
      <c r="AS310" s="53"/>
      <c r="AT310" s="61"/>
      <c r="AU310" s="59"/>
      <c r="AV310" s="59"/>
      <c r="AW310" s="59"/>
      <c r="AX310" s="59"/>
      <c r="AY310" s="59"/>
      <c r="AZ310" s="59"/>
      <c r="BA310" s="59"/>
      <c r="BB310" s="132"/>
      <c r="BC310" s="132"/>
      <c r="BD310" s="132"/>
      <c r="BE310" s="132"/>
      <c r="BF310" s="132"/>
      <c r="BG310" s="132"/>
      <c r="BH310" s="133"/>
      <c r="BI310" s="133"/>
      <c r="BJ310" s="133"/>
      <c r="BK310" s="133"/>
      <c r="BL310" s="133"/>
      <c r="BM310" s="133"/>
      <c r="BN310" s="134" t="str">
        <f t="shared" si="16"/>
        <v/>
      </c>
      <c r="BO310" s="135"/>
      <c r="BP310" s="135"/>
      <c r="BQ310" s="135"/>
      <c r="BR310" s="135"/>
      <c r="BS310" s="135"/>
      <c r="BT310" s="44"/>
      <c r="BU310" s="43"/>
      <c r="BV310" s="43"/>
      <c r="BW310" s="43"/>
      <c r="BX310" s="16"/>
      <c r="BY310" s="16"/>
      <c r="BZ310" s="16"/>
    </row>
    <row r="311" spans="1:78" ht="13.5" hidden="1" thickBot="1" x14ac:dyDescent="0.25">
      <c r="F311" s="14">
        <f t="shared" si="17"/>
        <v>2</v>
      </c>
      <c r="W311" s="14">
        <f t="shared" si="14"/>
        <v>0</v>
      </c>
      <c r="X311" s="14" t="str">
        <f t="shared" si="15"/>
        <v>2</v>
      </c>
      <c r="AA311" s="50"/>
      <c r="AE311" s="136"/>
      <c r="AF311" s="136"/>
      <c r="AG311" s="136"/>
      <c r="AH311" s="136"/>
      <c r="AI311" s="136"/>
      <c r="AJ311" s="136"/>
      <c r="AK311" s="136"/>
      <c r="AL311" s="136"/>
      <c r="AM311" s="136"/>
      <c r="AN311" s="63"/>
      <c r="AO311" s="62"/>
      <c r="AP311" s="62"/>
      <c r="AQ311" s="62"/>
      <c r="AR311" s="62"/>
      <c r="AS311" s="62"/>
      <c r="AT311" s="63"/>
      <c r="AU311" s="64"/>
      <c r="AV311" s="64"/>
      <c r="AW311" s="64"/>
      <c r="AX311" s="64"/>
      <c r="AY311" s="64"/>
      <c r="AZ311" s="64"/>
      <c r="BA311" s="64"/>
      <c r="BB311" s="137"/>
      <c r="BC311" s="137"/>
      <c r="BD311" s="137"/>
      <c r="BE311" s="137"/>
      <c r="BF311" s="137"/>
      <c r="BG311" s="137"/>
      <c r="BH311" s="138"/>
      <c r="BI311" s="138"/>
      <c r="BJ311" s="138"/>
      <c r="BK311" s="138"/>
      <c r="BL311" s="138"/>
      <c r="BM311" s="138"/>
      <c r="BN311" s="139" t="str">
        <f t="shared" si="16"/>
        <v/>
      </c>
      <c r="BO311" s="140"/>
      <c r="BP311" s="140"/>
      <c r="BQ311" s="140"/>
      <c r="BR311" s="140"/>
      <c r="BS311" s="140"/>
      <c r="BT311" s="44"/>
      <c r="BU311" s="43"/>
      <c r="BV311" s="43"/>
      <c r="BW311" s="43"/>
      <c r="BX311" s="16"/>
      <c r="BY311" s="16"/>
      <c r="BZ311" s="16"/>
    </row>
    <row r="312" spans="1:78" ht="11.25" hidden="1" customHeight="1" x14ac:dyDescent="0.2">
      <c r="F312" s="14">
        <f t="shared" si="17"/>
        <v>2</v>
      </c>
      <c r="AA312" s="38"/>
      <c r="AE312" s="78"/>
      <c r="AF312" s="79"/>
      <c r="AG312" s="79"/>
      <c r="AH312" s="79"/>
      <c r="AI312" s="79"/>
      <c r="AJ312" s="79"/>
      <c r="AK312" s="79"/>
      <c r="AL312" s="79"/>
      <c r="AM312" s="79"/>
      <c r="AN312" s="79"/>
      <c r="AO312" s="79"/>
      <c r="AP312" s="79"/>
      <c r="AQ312" s="79"/>
      <c r="AR312" s="79"/>
      <c r="AS312" s="79"/>
      <c r="AT312" s="80"/>
      <c r="AU312" s="81"/>
      <c r="AV312" s="81"/>
      <c r="AW312" s="81"/>
      <c r="AX312" s="81"/>
      <c r="AY312" s="81"/>
      <c r="AZ312" s="81"/>
      <c r="BA312" s="81"/>
      <c r="BB312" s="82"/>
      <c r="BC312" s="82"/>
      <c r="BD312" s="82"/>
      <c r="BE312" s="82"/>
      <c r="BF312" s="82"/>
      <c r="BG312" s="82"/>
      <c r="BH312" s="141"/>
      <c r="BI312" s="141"/>
      <c r="BJ312" s="141"/>
      <c r="BK312" s="141"/>
      <c r="BL312" s="141"/>
      <c r="BM312" s="141"/>
      <c r="BN312" s="141"/>
      <c r="BO312" s="141"/>
      <c r="BP312" s="141"/>
      <c r="BQ312" s="141"/>
      <c r="BR312" s="141"/>
      <c r="BS312" s="141"/>
      <c r="BT312" s="44"/>
      <c r="BU312" s="43"/>
      <c r="BV312" s="43"/>
      <c r="BW312" s="43"/>
      <c r="BX312" s="16"/>
      <c r="BY312" s="16"/>
      <c r="BZ312" s="16"/>
    </row>
    <row r="313" spans="1:78" ht="11.25" hidden="1" customHeight="1" x14ac:dyDescent="0.2">
      <c r="AA313" s="38"/>
      <c r="AE313" s="39"/>
      <c r="AT313" s="39"/>
      <c r="AU313" s="48"/>
      <c r="AV313" s="48"/>
      <c r="AW313" s="48"/>
      <c r="AX313" s="48"/>
      <c r="AY313" s="48"/>
      <c r="AZ313" s="48"/>
      <c r="BA313" s="48"/>
      <c r="BB313" s="15"/>
      <c r="BC313" s="15"/>
      <c r="BD313" s="15"/>
      <c r="BE313" s="15"/>
      <c r="BF313" s="15"/>
      <c r="BG313" s="15"/>
      <c r="BH313" s="130"/>
      <c r="BI313" s="130"/>
      <c r="BJ313" s="130"/>
      <c r="BK313" s="130"/>
      <c r="BL313" s="130"/>
      <c r="BM313" s="130"/>
      <c r="BN313" s="130"/>
      <c r="BO313" s="130"/>
      <c r="BP313" s="130"/>
      <c r="BQ313" s="130"/>
      <c r="BR313" s="130"/>
      <c r="BS313" s="130"/>
      <c r="BT313" s="44"/>
      <c r="BU313" s="43"/>
      <c r="BV313" s="43"/>
      <c r="BW313" s="43"/>
      <c r="BX313" s="16"/>
      <c r="BY313" s="16"/>
      <c r="BZ313" s="16"/>
    </row>
    <row r="314" spans="1:78" ht="15.75" thickBot="1" x14ac:dyDescent="0.25">
      <c r="AE314" s="77" t="s">
        <v>103</v>
      </c>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X314" s="16"/>
      <c r="BY314" s="16"/>
      <c r="BZ314" s="16"/>
    </row>
    <row r="315" spans="1:78" ht="11.25" customHeight="1" x14ac:dyDescent="0.2">
      <c r="AE315" s="73"/>
      <c r="BK315" s="68"/>
      <c r="BS315" s="75" t="s">
        <v>101</v>
      </c>
      <c r="BX315" s="16"/>
      <c r="BY315" s="16"/>
      <c r="BZ315" s="16"/>
    </row>
    <row r="316" spans="1:78" ht="11.25" customHeight="1" x14ac:dyDescent="0.2">
      <c r="AA316" s="38"/>
      <c r="AC316" s="39"/>
      <c r="AD316" s="40"/>
      <c r="AF316" s="39"/>
      <c r="AG316" s="42"/>
      <c r="AH316" s="39"/>
      <c r="BX316" s="16"/>
      <c r="BY316" s="16"/>
      <c r="BZ316" s="16"/>
    </row>
    <row r="317" spans="1:78" ht="12.75" hidden="1" x14ac:dyDescent="0.2">
      <c r="F317" s="14">
        <v>3</v>
      </c>
      <c r="I317" s="37" t="s">
        <v>60</v>
      </c>
      <c r="AA317" s="38"/>
      <c r="AE317" s="41" t="str">
        <f>CONCATENATE("Groep ",F317)</f>
        <v>Groep 3</v>
      </c>
      <c r="AT317" s="51"/>
      <c r="AU317" s="48"/>
      <c r="AV317" s="48"/>
      <c r="AW317" s="48"/>
      <c r="AX317" s="48"/>
      <c r="AY317" s="48"/>
      <c r="AZ317" s="48"/>
      <c r="BA317" s="48"/>
      <c r="BB317" s="15"/>
      <c r="BC317" s="15"/>
      <c r="BD317" s="15"/>
      <c r="BE317" s="15"/>
      <c r="BF317" s="15"/>
      <c r="BG317" s="15"/>
      <c r="BH317" s="130"/>
      <c r="BI317" s="130"/>
      <c r="BJ317" s="130"/>
      <c r="BK317" s="130"/>
      <c r="BL317" s="130"/>
      <c r="BM317" s="130"/>
      <c r="BN317" s="130"/>
      <c r="BO317" s="130"/>
      <c r="BP317" s="130"/>
      <c r="BQ317" s="130"/>
      <c r="BR317" s="130"/>
      <c r="BS317" s="130"/>
      <c r="BT317" s="44"/>
      <c r="BU317" s="43"/>
      <c r="BV317" s="43"/>
      <c r="BW317" s="43"/>
      <c r="BX317" s="16"/>
      <c r="BY317" s="16"/>
      <c r="BZ317" s="16"/>
    </row>
    <row r="318" spans="1:78" ht="31.5" hidden="1" customHeight="1" x14ac:dyDescent="0.2">
      <c r="A318" s="46" t="s">
        <v>64</v>
      </c>
      <c r="B318" s="46" t="s">
        <v>55</v>
      </c>
      <c r="C318" s="83" t="s">
        <v>27</v>
      </c>
      <c r="D318" s="83" t="s">
        <v>58</v>
      </c>
      <c r="E318" s="14" t="s">
        <v>57</v>
      </c>
      <c r="F318" s="14" t="s">
        <v>56</v>
      </c>
      <c r="G318" s="46" t="s">
        <v>65</v>
      </c>
      <c r="H318" s="46" t="s">
        <v>91</v>
      </c>
      <c r="N318" s="14">
        <v>0</v>
      </c>
      <c r="O318" s="14">
        <v>1</v>
      </c>
      <c r="P318" s="14">
        <v>2</v>
      </c>
      <c r="Q318" s="14">
        <v>3</v>
      </c>
      <c r="R318" s="14">
        <v>4</v>
      </c>
      <c r="S318" s="14">
        <v>5</v>
      </c>
      <c r="T318" s="14">
        <v>6</v>
      </c>
      <c r="U318" s="14">
        <v>7</v>
      </c>
      <c r="V318" s="14">
        <v>8</v>
      </c>
      <c r="W318" s="14" t="s">
        <v>49</v>
      </c>
      <c r="AA318" s="38"/>
      <c r="AB318" s="41"/>
      <c r="AC318" s="39"/>
      <c r="AD318" s="40"/>
      <c r="AE318" s="142" t="s">
        <v>83</v>
      </c>
      <c r="AF318" s="142"/>
      <c r="AG318" s="142"/>
      <c r="AH318" s="142"/>
      <c r="AI318" s="142"/>
      <c r="AJ318" s="142"/>
      <c r="AK318" s="142"/>
      <c r="AL318" s="142"/>
      <c r="AM318" s="142"/>
      <c r="AN318" s="142" t="s">
        <v>84</v>
      </c>
      <c r="AO318" s="142"/>
      <c r="AP318" s="142"/>
      <c r="AQ318" s="142"/>
      <c r="AR318" s="142"/>
      <c r="AS318" s="142"/>
      <c r="AT318" s="142"/>
      <c r="AU318" s="142"/>
      <c r="AV318" s="142"/>
      <c r="AW318" s="142"/>
      <c r="AX318" s="142"/>
      <c r="AY318" s="142"/>
      <c r="AZ318" s="142"/>
      <c r="BA318" s="142"/>
      <c r="BB318" s="142" t="s">
        <v>54</v>
      </c>
      <c r="BC318" s="142"/>
      <c r="BD318" s="142"/>
      <c r="BE318" s="142"/>
      <c r="BF318" s="142"/>
      <c r="BG318" s="142"/>
      <c r="BH318" s="143" t="s">
        <v>99</v>
      </c>
      <c r="BI318" s="143"/>
      <c r="BJ318" s="143"/>
      <c r="BK318" s="143"/>
      <c r="BL318" s="143"/>
      <c r="BM318" s="143"/>
      <c r="BN318" s="143" t="s">
        <v>52</v>
      </c>
      <c r="BO318" s="143"/>
      <c r="BP318" s="143"/>
      <c r="BQ318" s="143"/>
      <c r="BR318" s="143"/>
      <c r="BS318" s="143"/>
      <c r="BT318" s="44"/>
      <c r="BU318" s="43"/>
      <c r="BV318" s="45"/>
      <c r="BW318" s="45"/>
      <c r="BX318" s="16"/>
      <c r="BY318" s="16"/>
      <c r="BZ318" s="16"/>
    </row>
    <row r="319" spans="1:78" ht="12.75" hidden="1" x14ac:dyDescent="0.2">
      <c r="F319" s="14">
        <f>F317</f>
        <v>3</v>
      </c>
      <c r="W319" s="14">
        <f t="shared" ref="W319:W353" si="18">IF(F319="","",HLOOKUP(F319,$N$113:$V$119,7,0))</f>
        <v>0</v>
      </c>
      <c r="X319" s="14" t="str">
        <f t="shared" ref="X319:X353" si="19">CONCATENATE(F319,A319,G319)</f>
        <v>3</v>
      </c>
      <c r="AA319" s="38"/>
      <c r="AE319" s="136"/>
      <c r="AF319" s="136"/>
      <c r="AG319" s="136"/>
      <c r="AH319" s="136"/>
      <c r="AI319" s="136"/>
      <c r="AJ319" s="136"/>
      <c r="AK319" s="136"/>
      <c r="AL319" s="136"/>
      <c r="AM319" s="136"/>
      <c r="AN319" s="63"/>
      <c r="AO319" s="62"/>
      <c r="AP319" s="62"/>
      <c r="AQ319" s="62"/>
      <c r="AR319" s="62"/>
      <c r="AS319" s="62"/>
      <c r="AT319" s="63"/>
      <c r="AU319" s="64"/>
      <c r="AV319" s="64"/>
      <c r="AW319" s="64"/>
      <c r="AX319" s="64"/>
      <c r="AY319" s="64"/>
      <c r="AZ319" s="64"/>
      <c r="BA319" s="64"/>
      <c r="BB319" s="137"/>
      <c r="BC319" s="137"/>
      <c r="BD319" s="137"/>
      <c r="BE319" s="137"/>
      <c r="BF319" s="137"/>
      <c r="BG319" s="137"/>
      <c r="BH319" s="138"/>
      <c r="BI319" s="138"/>
      <c r="BJ319" s="138"/>
      <c r="BK319" s="138"/>
      <c r="BL319" s="138"/>
      <c r="BM319" s="138"/>
      <c r="BN319" s="139" t="str">
        <f>IF(BH319="","",BB319*BH319)</f>
        <v/>
      </c>
      <c r="BO319" s="139"/>
      <c r="BP319" s="139"/>
      <c r="BQ319" s="139"/>
      <c r="BR319" s="139"/>
      <c r="BS319" s="139"/>
      <c r="BT319" s="44"/>
      <c r="BU319" s="43"/>
      <c r="BV319" s="43"/>
      <c r="BW319" s="43"/>
      <c r="BX319" s="16"/>
      <c r="BY319" s="16"/>
      <c r="BZ319" s="16"/>
    </row>
    <row r="320" spans="1:78" ht="12.75" hidden="1" x14ac:dyDescent="0.2">
      <c r="F320" s="14">
        <f>F319</f>
        <v>3</v>
      </c>
      <c r="W320" s="14">
        <f t="shared" si="18"/>
        <v>0</v>
      </c>
      <c r="X320" s="14" t="str">
        <f t="shared" si="19"/>
        <v>3</v>
      </c>
      <c r="AA320" s="38"/>
      <c r="AE320" s="131"/>
      <c r="AF320" s="131"/>
      <c r="AG320" s="131"/>
      <c r="AH320" s="131"/>
      <c r="AI320" s="131"/>
      <c r="AJ320" s="131"/>
      <c r="AK320" s="131"/>
      <c r="AL320" s="131"/>
      <c r="AM320" s="131"/>
      <c r="AN320" s="60"/>
      <c r="AO320" s="53"/>
      <c r="AP320" s="53"/>
      <c r="AQ320" s="53"/>
      <c r="AR320" s="53"/>
      <c r="AS320" s="53"/>
      <c r="AT320" s="61"/>
      <c r="AU320" s="59"/>
      <c r="AV320" s="59"/>
      <c r="AW320" s="59"/>
      <c r="AX320" s="59"/>
      <c r="AY320" s="59"/>
      <c r="AZ320" s="59"/>
      <c r="BA320" s="59"/>
      <c r="BB320" s="132"/>
      <c r="BC320" s="132"/>
      <c r="BD320" s="132"/>
      <c r="BE320" s="132"/>
      <c r="BF320" s="132"/>
      <c r="BG320" s="132"/>
      <c r="BH320" s="133"/>
      <c r="BI320" s="133"/>
      <c r="BJ320" s="133"/>
      <c r="BK320" s="133"/>
      <c r="BL320" s="133"/>
      <c r="BM320" s="133"/>
      <c r="BN320" s="134" t="str">
        <f t="shared" ref="BN320:BN353" si="20">IF(BH320="","",BB320*BH320)</f>
        <v/>
      </c>
      <c r="BO320" s="134"/>
      <c r="BP320" s="134"/>
      <c r="BQ320" s="134"/>
      <c r="BR320" s="134"/>
      <c r="BS320" s="134"/>
      <c r="BT320" s="44"/>
      <c r="BU320" s="43"/>
      <c r="BV320" s="43"/>
      <c r="BW320" s="43"/>
      <c r="BX320" s="16"/>
      <c r="BY320" s="16"/>
      <c r="BZ320" s="16"/>
    </row>
    <row r="321" spans="6:78" ht="12.75" hidden="1" x14ac:dyDescent="0.2">
      <c r="F321" s="14">
        <f t="shared" ref="F321:F354" si="21">F320</f>
        <v>3</v>
      </c>
      <c r="W321" s="14">
        <f t="shared" si="18"/>
        <v>0</v>
      </c>
      <c r="X321" s="14" t="str">
        <f t="shared" si="19"/>
        <v>3</v>
      </c>
      <c r="AA321" s="38"/>
      <c r="AE321" s="136"/>
      <c r="AF321" s="136"/>
      <c r="AG321" s="136"/>
      <c r="AH321" s="136"/>
      <c r="AI321" s="136"/>
      <c r="AJ321" s="136"/>
      <c r="AK321" s="136"/>
      <c r="AL321" s="136"/>
      <c r="AM321" s="136"/>
      <c r="AN321" s="63"/>
      <c r="AO321" s="62"/>
      <c r="AP321" s="62"/>
      <c r="AQ321" s="62"/>
      <c r="AR321" s="62"/>
      <c r="AS321" s="62"/>
      <c r="AT321" s="63"/>
      <c r="AU321" s="64"/>
      <c r="AV321" s="64"/>
      <c r="AW321" s="64"/>
      <c r="AX321" s="64"/>
      <c r="AY321" s="64"/>
      <c r="AZ321" s="64"/>
      <c r="BA321" s="64"/>
      <c r="BB321" s="137"/>
      <c r="BC321" s="137"/>
      <c r="BD321" s="137"/>
      <c r="BE321" s="137"/>
      <c r="BF321" s="137"/>
      <c r="BG321" s="137"/>
      <c r="BH321" s="138"/>
      <c r="BI321" s="138"/>
      <c r="BJ321" s="138"/>
      <c r="BK321" s="138"/>
      <c r="BL321" s="138"/>
      <c r="BM321" s="138"/>
      <c r="BN321" s="139" t="str">
        <f t="shared" si="20"/>
        <v/>
      </c>
      <c r="BO321" s="139"/>
      <c r="BP321" s="139"/>
      <c r="BQ321" s="139"/>
      <c r="BR321" s="139"/>
      <c r="BS321" s="139"/>
      <c r="BT321" s="44"/>
      <c r="BU321" s="43"/>
      <c r="BV321" s="43"/>
      <c r="BW321" s="43"/>
      <c r="BX321" s="16"/>
      <c r="BY321" s="16"/>
      <c r="BZ321" s="16"/>
    </row>
    <row r="322" spans="6:78" ht="12.75" hidden="1" x14ac:dyDescent="0.2">
      <c r="F322" s="14">
        <f t="shared" si="21"/>
        <v>3</v>
      </c>
      <c r="W322" s="14">
        <f t="shared" si="18"/>
        <v>0</v>
      </c>
      <c r="X322" s="14" t="str">
        <f t="shared" si="19"/>
        <v>3</v>
      </c>
      <c r="AA322" s="38"/>
      <c r="AE322" s="131"/>
      <c r="AF322" s="131"/>
      <c r="AG322" s="131"/>
      <c r="AH322" s="131"/>
      <c r="AI322" s="131"/>
      <c r="AJ322" s="131"/>
      <c r="AK322" s="131"/>
      <c r="AL322" s="131"/>
      <c r="AM322" s="131"/>
      <c r="AN322" s="60"/>
      <c r="AO322" s="53"/>
      <c r="AP322" s="53"/>
      <c r="AQ322" s="53"/>
      <c r="AR322" s="53"/>
      <c r="AS322" s="53"/>
      <c r="AT322" s="61"/>
      <c r="AU322" s="59"/>
      <c r="AV322" s="59"/>
      <c r="AW322" s="59"/>
      <c r="AX322" s="59"/>
      <c r="AY322" s="59"/>
      <c r="AZ322" s="59"/>
      <c r="BA322" s="59"/>
      <c r="BB322" s="132"/>
      <c r="BC322" s="132"/>
      <c r="BD322" s="132"/>
      <c r="BE322" s="132"/>
      <c r="BF322" s="132"/>
      <c r="BG322" s="132"/>
      <c r="BH322" s="133"/>
      <c r="BI322" s="133"/>
      <c r="BJ322" s="133"/>
      <c r="BK322" s="133"/>
      <c r="BL322" s="133"/>
      <c r="BM322" s="133"/>
      <c r="BN322" s="134" t="str">
        <f t="shared" si="20"/>
        <v/>
      </c>
      <c r="BO322" s="134"/>
      <c r="BP322" s="134"/>
      <c r="BQ322" s="134"/>
      <c r="BR322" s="134"/>
      <c r="BS322" s="134"/>
      <c r="BT322" s="44"/>
      <c r="BU322" s="43"/>
      <c r="BV322" s="43"/>
      <c r="BW322" s="43"/>
      <c r="BX322" s="16"/>
      <c r="BY322" s="16"/>
      <c r="BZ322" s="16"/>
    </row>
    <row r="323" spans="6:78" ht="12.75" hidden="1" x14ac:dyDescent="0.2">
      <c r="F323" s="14">
        <f t="shared" si="21"/>
        <v>3</v>
      </c>
      <c r="W323" s="14">
        <f t="shared" si="18"/>
        <v>0</v>
      </c>
      <c r="X323" s="14" t="str">
        <f t="shared" si="19"/>
        <v>3</v>
      </c>
      <c r="AA323" s="38"/>
      <c r="AE323" s="136"/>
      <c r="AF323" s="136"/>
      <c r="AG323" s="136"/>
      <c r="AH323" s="136"/>
      <c r="AI323" s="136"/>
      <c r="AJ323" s="136"/>
      <c r="AK323" s="136"/>
      <c r="AL323" s="136"/>
      <c r="AM323" s="136"/>
      <c r="AN323" s="63"/>
      <c r="AO323" s="62"/>
      <c r="AP323" s="62"/>
      <c r="AQ323" s="62"/>
      <c r="AR323" s="62"/>
      <c r="AS323" s="62"/>
      <c r="AT323" s="63"/>
      <c r="AU323" s="64"/>
      <c r="AV323" s="64"/>
      <c r="AW323" s="64"/>
      <c r="AX323" s="64"/>
      <c r="AY323" s="64"/>
      <c r="AZ323" s="64"/>
      <c r="BA323" s="64"/>
      <c r="BB323" s="137"/>
      <c r="BC323" s="137"/>
      <c r="BD323" s="137"/>
      <c r="BE323" s="137"/>
      <c r="BF323" s="137"/>
      <c r="BG323" s="137"/>
      <c r="BH323" s="138"/>
      <c r="BI323" s="138"/>
      <c r="BJ323" s="138"/>
      <c r="BK323" s="138"/>
      <c r="BL323" s="138"/>
      <c r="BM323" s="138"/>
      <c r="BN323" s="139" t="str">
        <f t="shared" si="20"/>
        <v/>
      </c>
      <c r="BO323" s="139"/>
      <c r="BP323" s="139"/>
      <c r="BQ323" s="139"/>
      <c r="BR323" s="139"/>
      <c r="BS323" s="139"/>
      <c r="BT323" s="44"/>
      <c r="BU323" s="43"/>
      <c r="BV323" s="43"/>
      <c r="BW323" s="43"/>
      <c r="BX323" s="16"/>
      <c r="BY323" s="16"/>
      <c r="BZ323" s="16"/>
    </row>
    <row r="324" spans="6:78" ht="12.75" hidden="1" x14ac:dyDescent="0.2">
      <c r="F324" s="14">
        <f t="shared" si="21"/>
        <v>3</v>
      </c>
      <c r="W324" s="14">
        <f t="shared" si="18"/>
        <v>0</v>
      </c>
      <c r="X324" s="14" t="str">
        <f t="shared" si="19"/>
        <v>3</v>
      </c>
      <c r="AA324" s="38"/>
      <c r="AE324" s="131"/>
      <c r="AF324" s="131"/>
      <c r="AG324" s="131"/>
      <c r="AH324" s="131"/>
      <c r="AI324" s="131"/>
      <c r="AJ324" s="131"/>
      <c r="AK324" s="131"/>
      <c r="AL324" s="131"/>
      <c r="AM324" s="131"/>
      <c r="AN324" s="60"/>
      <c r="AO324" s="53"/>
      <c r="AP324" s="53"/>
      <c r="AQ324" s="53"/>
      <c r="AR324" s="53"/>
      <c r="AS324" s="53"/>
      <c r="AT324" s="61"/>
      <c r="AU324" s="59"/>
      <c r="AV324" s="59"/>
      <c r="AW324" s="59"/>
      <c r="AX324" s="59"/>
      <c r="AY324" s="59"/>
      <c r="AZ324" s="59"/>
      <c r="BA324" s="59"/>
      <c r="BB324" s="132"/>
      <c r="BC324" s="132"/>
      <c r="BD324" s="132"/>
      <c r="BE324" s="132"/>
      <c r="BF324" s="132"/>
      <c r="BG324" s="132"/>
      <c r="BH324" s="133"/>
      <c r="BI324" s="133"/>
      <c r="BJ324" s="133"/>
      <c r="BK324" s="133"/>
      <c r="BL324" s="133"/>
      <c r="BM324" s="133"/>
      <c r="BN324" s="134" t="str">
        <f t="shared" si="20"/>
        <v/>
      </c>
      <c r="BO324" s="134"/>
      <c r="BP324" s="134"/>
      <c r="BQ324" s="134"/>
      <c r="BR324" s="134"/>
      <c r="BS324" s="134"/>
      <c r="BT324" s="44"/>
      <c r="BU324" s="43"/>
      <c r="BV324" s="43"/>
      <c r="BW324" s="43"/>
      <c r="BX324" s="16"/>
      <c r="BY324" s="16"/>
      <c r="BZ324" s="16"/>
    </row>
    <row r="325" spans="6:78" ht="12.75" hidden="1" x14ac:dyDescent="0.2">
      <c r="F325" s="14">
        <f t="shared" si="21"/>
        <v>3</v>
      </c>
      <c r="W325" s="14">
        <f t="shared" si="18"/>
        <v>0</v>
      </c>
      <c r="X325" s="14" t="str">
        <f t="shared" si="19"/>
        <v>3</v>
      </c>
      <c r="AA325" s="38"/>
      <c r="AE325" s="136"/>
      <c r="AF325" s="136"/>
      <c r="AG325" s="136"/>
      <c r="AH325" s="136"/>
      <c r="AI325" s="136"/>
      <c r="AJ325" s="136"/>
      <c r="AK325" s="136"/>
      <c r="AL325" s="136"/>
      <c r="AM325" s="136"/>
      <c r="AN325" s="63"/>
      <c r="AO325" s="62"/>
      <c r="AP325" s="62"/>
      <c r="AQ325" s="62"/>
      <c r="AR325" s="62"/>
      <c r="AS325" s="62"/>
      <c r="AT325" s="63"/>
      <c r="AU325" s="64"/>
      <c r="AV325" s="64"/>
      <c r="AW325" s="64"/>
      <c r="AX325" s="64"/>
      <c r="AY325" s="64"/>
      <c r="AZ325" s="64"/>
      <c r="BA325" s="64"/>
      <c r="BB325" s="137"/>
      <c r="BC325" s="137"/>
      <c r="BD325" s="137"/>
      <c r="BE325" s="137"/>
      <c r="BF325" s="137"/>
      <c r="BG325" s="137"/>
      <c r="BH325" s="138"/>
      <c r="BI325" s="138"/>
      <c r="BJ325" s="138"/>
      <c r="BK325" s="138"/>
      <c r="BL325" s="138"/>
      <c r="BM325" s="138"/>
      <c r="BN325" s="139" t="str">
        <f t="shared" si="20"/>
        <v/>
      </c>
      <c r="BO325" s="139"/>
      <c r="BP325" s="139"/>
      <c r="BQ325" s="139"/>
      <c r="BR325" s="139"/>
      <c r="BS325" s="139"/>
      <c r="BT325" s="44"/>
      <c r="BU325" s="43"/>
      <c r="BV325" s="43"/>
      <c r="BW325" s="43"/>
      <c r="BX325" s="16"/>
      <c r="BY325" s="16"/>
      <c r="BZ325" s="16"/>
    </row>
    <row r="326" spans="6:78" ht="12.75" hidden="1" x14ac:dyDescent="0.2">
      <c r="F326" s="14">
        <f t="shared" si="21"/>
        <v>3</v>
      </c>
      <c r="W326" s="14">
        <f t="shared" si="18"/>
        <v>0</v>
      </c>
      <c r="X326" s="14" t="str">
        <f t="shared" si="19"/>
        <v>3</v>
      </c>
      <c r="AA326" s="38"/>
      <c r="AE326" s="131"/>
      <c r="AF326" s="131"/>
      <c r="AG326" s="131"/>
      <c r="AH326" s="131"/>
      <c r="AI326" s="131"/>
      <c r="AJ326" s="131"/>
      <c r="AK326" s="131"/>
      <c r="AL326" s="131"/>
      <c r="AM326" s="131"/>
      <c r="AN326" s="60"/>
      <c r="AO326" s="53"/>
      <c r="AP326" s="53"/>
      <c r="AQ326" s="53"/>
      <c r="AR326" s="53"/>
      <c r="AS326" s="53"/>
      <c r="AT326" s="61"/>
      <c r="AU326" s="59"/>
      <c r="AV326" s="59"/>
      <c r="AW326" s="59"/>
      <c r="AX326" s="59"/>
      <c r="AY326" s="59"/>
      <c r="AZ326" s="59"/>
      <c r="BA326" s="59"/>
      <c r="BB326" s="132"/>
      <c r="BC326" s="132"/>
      <c r="BD326" s="132"/>
      <c r="BE326" s="132"/>
      <c r="BF326" s="132"/>
      <c r="BG326" s="132"/>
      <c r="BH326" s="133"/>
      <c r="BI326" s="133"/>
      <c r="BJ326" s="133"/>
      <c r="BK326" s="133"/>
      <c r="BL326" s="133"/>
      <c r="BM326" s="133"/>
      <c r="BN326" s="134" t="str">
        <f t="shared" si="20"/>
        <v/>
      </c>
      <c r="BO326" s="134"/>
      <c r="BP326" s="134"/>
      <c r="BQ326" s="134"/>
      <c r="BR326" s="134"/>
      <c r="BS326" s="134"/>
      <c r="BT326" s="44"/>
      <c r="BU326" s="43"/>
      <c r="BV326" s="43"/>
      <c r="BW326" s="43"/>
      <c r="BX326" s="16"/>
      <c r="BY326" s="16"/>
      <c r="BZ326" s="16"/>
    </row>
    <row r="327" spans="6:78" ht="12.75" hidden="1" x14ac:dyDescent="0.2">
      <c r="F327" s="14">
        <f t="shared" si="21"/>
        <v>3</v>
      </c>
      <c r="W327" s="14">
        <f t="shared" si="18"/>
        <v>0</v>
      </c>
      <c r="X327" s="14" t="str">
        <f t="shared" si="19"/>
        <v>3</v>
      </c>
      <c r="AA327" s="38"/>
      <c r="AE327" s="136"/>
      <c r="AF327" s="136"/>
      <c r="AG327" s="136"/>
      <c r="AH327" s="136"/>
      <c r="AI327" s="136"/>
      <c r="AJ327" s="136"/>
      <c r="AK327" s="136"/>
      <c r="AL327" s="136"/>
      <c r="AM327" s="136"/>
      <c r="AN327" s="63"/>
      <c r="AO327" s="62"/>
      <c r="AP327" s="62"/>
      <c r="AQ327" s="62"/>
      <c r="AR327" s="62"/>
      <c r="AS327" s="62"/>
      <c r="AT327" s="63"/>
      <c r="AU327" s="64"/>
      <c r="AV327" s="64"/>
      <c r="AW327" s="64"/>
      <c r="AX327" s="64"/>
      <c r="AY327" s="64"/>
      <c r="AZ327" s="64"/>
      <c r="BA327" s="64"/>
      <c r="BB327" s="137"/>
      <c r="BC327" s="137"/>
      <c r="BD327" s="137"/>
      <c r="BE327" s="137"/>
      <c r="BF327" s="137"/>
      <c r="BG327" s="137"/>
      <c r="BH327" s="138"/>
      <c r="BI327" s="138"/>
      <c r="BJ327" s="138"/>
      <c r="BK327" s="138"/>
      <c r="BL327" s="138"/>
      <c r="BM327" s="138"/>
      <c r="BN327" s="139" t="str">
        <f t="shared" si="20"/>
        <v/>
      </c>
      <c r="BO327" s="139"/>
      <c r="BP327" s="139"/>
      <c r="BQ327" s="139"/>
      <c r="BR327" s="139"/>
      <c r="BS327" s="139"/>
      <c r="BT327" s="44"/>
      <c r="BU327" s="43"/>
      <c r="BV327" s="43"/>
      <c r="BW327" s="43"/>
      <c r="BX327" s="16"/>
      <c r="BY327" s="16"/>
      <c r="BZ327" s="16"/>
    </row>
    <row r="328" spans="6:78" ht="12.75" hidden="1" x14ac:dyDescent="0.2">
      <c r="F328" s="14">
        <f t="shared" si="21"/>
        <v>3</v>
      </c>
      <c r="W328" s="14">
        <f t="shared" si="18"/>
        <v>0</v>
      </c>
      <c r="X328" s="14" t="str">
        <f t="shared" si="19"/>
        <v>3</v>
      </c>
      <c r="AA328" s="38"/>
      <c r="AE328" s="131"/>
      <c r="AF328" s="131"/>
      <c r="AG328" s="131"/>
      <c r="AH328" s="131"/>
      <c r="AI328" s="131"/>
      <c r="AJ328" s="131"/>
      <c r="AK328" s="131"/>
      <c r="AL328" s="131"/>
      <c r="AM328" s="131"/>
      <c r="AN328" s="60"/>
      <c r="AO328" s="53"/>
      <c r="AP328" s="53"/>
      <c r="AQ328" s="53"/>
      <c r="AR328" s="53"/>
      <c r="AS328" s="53"/>
      <c r="AT328" s="61"/>
      <c r="AU328" s="59"/>
      <c r="AV328" s="59"/>
      <c r="AW328" s="59"/>
      <c r="AX328" s="59"/>
      <c r="AY328" s="59"/>
      <c r="AZ328" s="59"/>
      <c r="BA328" s="59"/>
      <c r="BB328" s="132"/>
      <c r="BC328" s="132"/>
      <c r="BD328" s="132"/>
      <c r="BE328" s="132"/>
      <c r="BF328" s="132"/>
      <c r="BG328" s="132"/>
      <c r="BH328" s="133"/>
      <c r="BI328" s="133"/>
      <c r="BJ328" s="133"/>
      <c r="BK328" s="133"/>
      <c r="BL328" s="133"/>
      <c r="BM328" s="133"/>
      <c r="BN328" s="134" t="str">
        <f t="shared" si="20"/>
        <v/>
      </c>
      <c r="BO328" s="134"/>
      <c r="BP328" s="134"/>
      <c r="BQ328" s="134"/>
      <c r="BR328" s="134"/>
      <c r="BS328" s="134"/>
      <c r="BT328" s="44"/>
      <c r="BU328" s="43"/>
      <c r="BV328" s="43"/>
      <c r="BW328" s="43"/>
      <c r="BX328" s="16"/>
      <c r="BY328" s="16"/>
      <c r="BZ328" s="16"/>
    </row>
    <row r="329" spans="6:78" ht="12.75" hidden="1" x14ac:dyDescent="0.2">
      <c r="F329" s="14">
        <f t="shared" si="21"/>
        <v>3</v>
      </c>
      <c r="W329" s="14">
        <f t="shared" si="18"/>
        <v>0</v>
      </c>
      <c r="X329" s="14" t="str">
        <f t="shared" si="19"/>
        <v>3</v>
      </c>
      <c r="AA329" s="38"/>
      <c r="AE329" s="136"/>
      <c r="AF329" s="136"/>
      <c r="AG329" s="136"/>
      <c r="AH329" s="136"/>
      <c r="AI329" s="136"/>
      <c r="AJ329" s="136"/>
      <c r="AK329" s="136"/>
      <c r="AL329" s="136"/>
      <c r="AM329" s="136"/>
      <c r="AN329" s="63"/>
      <c r="AO329" s="62"/>
      <c r="AP329" s="62"/>
      <c r="AQ329" s="62"/>
      <c r="AR329" s="62"/>
      <c r="AS329" s="62"/>
      <c r="AT329" s="63"/>
      <c r="AU329" s="64"/>
      <c r="AV329" s="64"/>
      <c r="AW329" s="64"/>
      <c r="AX329" s="64"/>
      <c r="AY329" s="64"/>
      <c r="AZ329" s="64"/>
      <c r="BA329" s="64"/>
      <c r="BB329" s="137"/>
      <c r="BC329" s="137"/>
      <c r="BD329" s="137"/>
      <c r="BE329" s="137"/>
      <c r="BF329" s="137"/>
      <c r="BG329" s="137"/>
      <c r="BH329" s="138"/>
      <c r="BI329" s="138"/>
      <c r="BJ329" s="138"/>
      <c r="BK329" s="138"/>
      <c r="BL329" s="138"/>
      <c r="BM329" s="138"/>
      <c r="BN329" s="139" t="str">
        <f t="shared" si="20"/>
        <v/>
      </c>
      <c r="BO329" s="139"/>
      <c r="BP329" s="139"/>
      <c r="BQ329" s="139"/>
      <c r="BR329" s="139"/>
      <c r="BS329" s="139"/>
      <c r="BT329" s="44"/>
      <c r="BU329" s="43"/>
      <c r="BV329" s="43"/>
      <c r="BW329" s="43"/>
      <c r="BX329" s="16"/>
      <c r="BY329" s="16"/>
      <c r="BZ329" s="16"/>
    </row>
    <row r="330" spans="6:78" ht="12.75" hidden="1" x14ac:dyDescent="0.2">
      <c r="F330" s="14">
        <f t="shared" si="21"/>
        <v>3</v>
      </c>
      <c r="W330" s="14">
        <f t="shared" si="18"/>
        <v>0</v>
      </c>
      <c r="X330" s="14" t="str">
        <f t="shared" si="19"/>
        <v>3</v>
      </c>
      <c r="AA330" s="38"/>
      <c r="AE330" s="131"/>
      <c r="AF330" s="131"/>
      <c r="AG330" s="131"/>
      <c r="AH330" s="131"/>
      <c r="AI330" s="131"/>
      <c r="AJ330" s="131"/>
      <c r="AK330" s="131"/>
      <c r="AL330" s="131"/>
      <c r="AM330" s="131"/>
      <c r="AN330" s="60"/>
      <c r="AO330" s="53"/>
      <c r="AP330" s="53"/>
      <c r="AQ330" s="53"/>
      <c r="AR330" s="53"/>
      <c r="AS330" s="53"/>
      <c r="AT330" s="61"/>
      <c r="AU330" s="59"/>
      <c r="AV330" s="59"/>
      <c r="AW330" s="59"/>
      <c r="AX330" s="59"/>
      <c r="AY330" s="59"/>
      <c r="AZ330" s="59"/>
      <c r="BA330" s="59"/>
      <c r="BB330" s="132"/>
      <c r="BC330" s="132"/>
      <c r="BD330" s="132"/>
      <c r="BE330" s="132"/>
      <c r="BF330" s="132"/>
      <c r="BG330" s="132"/>
      <c r="BH330" s="133"/>
      <c r="BI330" s="133"/>
      <c r="BJ330" s="133"/>
      <c r="BK330" s="133"/>
      <c r="BL330" s="133"/>
      <c r="BM330" s="133"/>
      <c r="BN330" s="134" t="str">
        <f t="shared" si="20"/>
        <v/>
      </c>
      <c r="BO330" s="134"/>
      <c r="BP330" s="134"/>
      <c r="BQ330" s="134"/>
      <c r="BR330" s="134"/>
      <c r="BS330" s="134"/>
      <c r="BT330" s="44"/>
      <c r="BU330" s="43"/>
      <c r="BV330" s="43"/>
      <c r="BW330" s="43"/>
      <c r="BX330" s="16"/>
      <c r="BY330" s="16"/>
      <c r="BZ330" s="16"/>
    </row>
    <row r="331" spans="6:78" ht="12.75" hidden="1" x14ac:dyDescent="0.2">
      <c r="F331" s="14">
        <f t="shared" si="21"/>
        <v>3</v>
      </c>
      <c r="W331" s="14">
        <f t="shared" si="18"/>
        <v>0</v>
      </c>
      <c r="X331" s="14" t="str">
        <f t="shared" si="19"/>
        <v>3</v>
      </c>
      <c r="AA331" s="38"/>
      <c r="AE331" s="136"/>
      <c r="AF331" s="136"/>
      <c r="AG331" s="136"/>
      <c r="AH331" s="136"/>
      <c r="AI331" s="136"/>
      <c r="AJ331" s="136"/>
      <c r="AK331" s="136"/>
      <c r="AL331" s="136"/>
      <c r="AM331" s="136"/>
      <c r="AN331" s="63"/>
      <c r="AO331" s="62"/>
      <c r="AP331" s="62"/>
      <c r="AQ331" s="62"/>
      <c r="AR331" s="62"/>
      <c r="AS331" s="62"/>
      <c r="AT331" s="63"/>
      <c r="AU331" s="64"/>
      <c r="AV331" s="64"/>
      <c r="AW331" s="64"/>
      <c r="AX331" s="64"/>
      <c r="AY331" s="64"/>
      <c r="AZ331" s="64"/>
      <c r="BA331" s="64"/>
      <c r="BB331" s="137"/>
      <c r="BC331" s="137"/>
      <c r="BD331" s="137"/>
      <c r="BE331" s="137"/>
      <c r="BF331" s="137"/>
      <c r="BG331" s="137"/>
      <c r="BH331" s="138"/>
      <c r="BI331" s="138"/>
      <c r="BJ331" s="138"/>
      <c r="BK331" s="138"/>
      <c r="BL331" s="138"/>
      <c r="BM331" s="138"/>
      <c r="BN331" s="139" t="str">
        <f t="shared" si="20"/>
        <v/>
      </c>
      <c r="BO331" s="139"/>
      <c r="BP331" s="139"/>
      <c r="BQ331" s="139"/>
      <c r="BR331" s="139"/>
      <c r="BS331" s="139"/>
      <c r="BT331" s="44"/>
      <c r="BU331" s="43"/>
      <c r="BV331" s="43"/>
      <c r="BW331" s="43"/>
      <c r="BX331" s="16"/>
      <c r="BY331" s="16"/>
      <c r="BZ331" s="16"/>
    </row>
    <row r="332" spans="6:78" ht="12.75" hidden="1" x14ac:dyDescent="0.2">
      <c r="F332" s="14">
        <f t="shared" si="21"/>
        <v>3</v>
      </c>
      <c r="W332" s="14">
        <f t="shared" si="18"/>
        <v>0</v>
      </c>
      <c r="X332" s="14" t="str">
        <f t="shared" si="19"/>
        <v>3</v>
      </c>
      <c r="AA332" s="38"/>
      <c r="AE332" s="131"/>
      <c r="AF332" s="131"/>
      <c r="AG332" s="131"/>
      <c r="AH332" s="131"/>
      <c r="AI332" s="131"/>
      <c r="AJ332" s="131"/>
      <c r="AK332" s="131"/>
      <c r="AL332" s="131"/>
      <c r="AM332" s="131"/>
      <c r="AN332" s="60"/>
      <c r="AO332" s="53"/>
      <c r="AP332" s="53"/>
      <c r="AQ332" s="53"/>
      <c r="AR332" s="53"/>
      <c r="AS332" s="53"/>
      <c r="AT332" s="61"/>
      <c r="AU332" s="59"/>
      <c r="AV332" s="59"/>
      <c r="AW332" s="59"/>
      <c r="AX332" s="59"/>
      <c r="AY332" s="59"/>
      <c r="AZ332" s="59"/>
      <c r="BA332" s="59"/>
      <c r="BB332" s="132"/>
      <c r="BC332" s="132"/>
      <c r="BD332" s="132"/>
      <c r="BE332" s="132"/>
      <c r="BF332" s="132"/>
      <c r="BG332" s="132"/>
      <c r="BH332" s="133"/>
      <c r="BI332" s="133"/>
      <c r="BJ332" s="133"/>
      <c r="BK332" s="133"/>
      <c r="BL332" s="133"/>
      <c r="BM332" s="133"/>
      <c r="BN332" s="134" t="str">
        <f t="shared" si="20"/>
        <v/>
      </c>
      <c r="BO332" s="134"/>
      <c r="BP332" s="134"/>
      <c r="BQ332" s="134"/>
      <c r="BR332" s="134"/>
      <c r="BS332" s="134"/>
      <c r="BT332" s="44"/>
      <c r="BU332" s="43"/>
      <c r="BV332" s="43"/>
      <c r="BW332" s="43"/>
      <c r="BX332" s="16"/>
      <c r="BY332" s="16"/>
      <c r="BZ332" s="16"/>
    </row>
    <row r="333" spans="6:78" ht="12.75" hidden="1" x14ac:dyDescent="0.2">
      <c r="F333" s="14">
        <f t="shared" si="21"/>
        <v>3</v>
      </c>
      <c r="W333" s="14">
        <f t="shared" si="18"/>
        <v>0</v>
      </c>
      <c r="X333" s="14" t="str">
        <f t="shared" si="19"/>
        <v>3</v>
      </c>
      <c r="AA333" s="38"/>
      <c r="AE333" s="136"/>
      <c r="AF333" s="136"/>
      <c r="AG333" s="136"/>
      <c r="AH333" s="136"/>
      <c r="AI333" s="136"/>
      <c r="AJ333" s="136"/>
      <c r="AK333" s="136"/>
      <c r="AL333" s="136"/>
      <c r="AM333" s="136"/>
      <c r="AN333" s="63"/>
      <c r="AO333" s="62"/>
      <c r="AP333" s="62"/>
      <c r="AQ333" s="62"/>
      <c r="AR333" s="62"/>
      <c r="AS333" s="62"/>
      <c r="AT333" s="63"/>
      <c r="AU333" s="64"/>
      <c r="AV333" s="64"/>
      <c r="AW333" s="64"/>
      <c r="AX333" s="64"/>
      <c r="AY333" s="64"/>
      <c r="AZ333" s="64"/>
      <c r="BA333" s="64"/>
      <c r="BB333" s="137"/>
      <c r="BC333" s="137"/>
      <c r="BD333" s="137"/>
      <c r="BE333" s="137"/>
      <c r="BF333" s="137"/>
      <c r="BG333" s="137"/>
      <c r="BH333" s="138"/>
      <c r="BI333" s="138"/>
      <c r="BJ333" s="138"/>
      <c r="BK333" s="138"/>
      <c r="BL333" s="138"/>
      <c r="BM333" s="138"/>
      <c r="BN333" s="139" t="str">
        <f t="shared" si="20"/>
        <v/>
      </c>
      <c r="BO333" s="139"/>
      <c r="BP333" s="139"/>
      <c r="BQ333" s="139"/>
      <c r="BR333" s="139"/>
      <c r="BS333" s="139"/>
      <c r="BT333" s="44"/>
      <c r="BU333" s="43"/>
      <c r="BV333" s="43"/>
      <c r="BW333" s="43"/>
      <c r="BX333" s="16"/>
      <c r="BY333" s="16"/>
      <c r="BZ333" s="16"/>
    </row>
    <row r="334" spans="6:78" ht="12.75" hidden="1" x14ac:dyDescent="0.2">
      <c r="F334" s="14">
        <f t="shared" si="21"/>
        <v>3</v>
      </c>
      <c r="W334" s="14">
        <f t="shared" si="18"/>
        <v>0</v>
      </c>
      <c r="X334" s="14" t="str">
        <f t="shared" si="19"/>
        <v>3</v>
      </c>
      <c r="AA334" s="38"/>
      <c r="AE334" s="131"/>
      <c r="AF334" s="131"/>
      <c r="AG334" s="131"/>
      <c r="AH334" s="131"/>
      <c r="AI334" s="131"/>
      <c r="AJ334" s="131"/>
      <c r="AK334" s="131"/>
      <c r="AL334" s="131"/>
      <c r="AM334" s="131"/>
      <c r="AN334" s="60"/>
      <c r="AO334" s="53"/>
      <c r="AP334" s="53"/>
      <c r="AQ334" s="53"/>
      <c r="AR334" s="53"/>
      <c r="AS334" s="53"/>
      <c r="AT334" s="61"/>
      <c r="AU334" s="59"/>
      <c r="AV334" s="59"/>
      <c r="AW334" s="59"/>
      <c r="AX334" s="59"/>
      <c r="AY334" s="59"/>
      <c r="AZ334" s="59"/>
      <c r="BA334" s="59"/>
      <c r="BB334" s="132"/>
      <c r="BC334" s="132"/>
      <c r="BD334" s="132"/>
      <c r="BE334" s="132"/>
      <c r="BF334" s="132"/>
      <c r="BG334" s="132"/>
      <c r="BH334" s="133"/>
      <c r="BI334" s="133"/>
      <c r="BJ334" s="133"/>
      <c r="BK334" s="133"/>
      <c r="BL334" s="133"/>
      <c r="BM334" s="133"/>
      <c r="BN334" s="134" t="str">
        <f t="shared" si="20"/>
        <v/>
      </c>
      <c r="BO334" s="134"/>
      <c r="BP334" s="134"/>
      <c r="BQ334" s="134"/>
      <c r="BR334" s="134"/>
      <c r="BS334" s="134"/>
      <c r="BT334" s="44"/>
      <c r="BU334" s="43"/>
      <c r="BV334" s="43"/>
      <c r="BW334" s="43"/>
      <c r="BX334" s="16"/>
      <c r="BY334" s="16"/>
      <c r="BZ334" s="16"/>
    </row>
    <row r="335" spans="6:78" ht="12.75" hidden="1" x14ac:dyDescent="0.2">
      <c r="F335" s="14">
        <f t="shared" si="21"/>
        <v>3</v>
      </c>
      <c r="W335" s="14">
        <f t="shared" si="18"/>
        <v>0</v>
      </c>
      <c r="X335" s="14" t="str">
        <f t="shared" si="19"/>
        <v>3</v>
      </c>
      <c r="AA335" s="38"/>
      <c r="AE335" s="136"/>
      <c r="AF335" s="136"/>
      <c r="AG335" s="136"/>
      <c r="AH335" s="136"/>
      <c r="AI335" s="136"/>
      <c r="AJ335" s="136"/>
      <c r="AK335" s="136"/>
      <c r="AL335" s="136"/>
      <c r="AM335" s="136"/>
      <c r="AN335" s="63"/>
      <c r="AO335" s="62"/>
      <c r="AP335" s="62"/>
      <c r="AQ335" s="62"/>
      <c r="AR335" s="62"/>
      <c r="AS335" s="62"/>
      <c r="AT335" s="63"/>
      <c r="AU335" s="64"/>
      <c r="AV335" s="64"/>
      <c r="AW335" s="64"/>
      <c r="AX335" s="64"/>
      <c r="AY335" s="64"/>
      <c r="AZ335" s="64"/>
      <c r="BA335" s="64"/>
      <c r="BB335" s="137"/>
      <c r="BC335" s="137"/>
      <c r="BD335" s="137"/>
      <c r="BE335" s="137"/>
      <c r="BF335" s="137"/>
      <c r="BG335" s="137"/>
      <c r="BH335" s="138"/>
      <c r="BI335" s="138"/>
      <c r="BJ335" s="138"/>
      <c r="BK335" s="138"/>
      <c r="BL335" s="138"/>
      <c r="BM335" s="138"/>
      <c r="BN335" s="139" t="str">
        <f t="shared" si="20"/>
        <v/>
      </c>
      <c r="BO335" s="139"/>
      <c r="BP335" s="139"/>
      <c r="BQ335" s="139"/>
      <c r="BR335" s="139"/>
      <c r="BS335" s="139"/>
      <c r="BT335" s="44"/>
      <c r="BU335" s="43"/>
      <c r="BV335" s="43"/>
      <c r="BW335" s="43"/>
      <c r="BX335" s="16"/>
      <c r="BY335" s="16"/>
      <c r="BZ335" s="16"/>
    </row>
    <row r="336" spans="6:78" ht="12.75" hidden="1" x14ac:dyDescent="0.2">
      <c r="F336" s="14">
        <f t="shared" si="21"/>
        <v>3</v>
      </c>
      <c r="W336" s="14">
        <f t="shared" si="18"/>
        <v>0</v>
      </c>
      <c r="X336" s="14" t="str">
        <f t="shared" si="19"/>
        <v>3</v>
      </c>
      <c r="AA336" s="38"/>
      <c r="AE336" s="131"/>
      <c r="AF336" s="131"/>
      <c r="AG336" s="131"/>
      <c r="AH336" s="131"/>
      <c r="AI336" s="131"/>
      <c r="AJ336" s="131"/>
      <c r="AK336" s="131"/>
      <c r="AL336" s="131"/>
      <c r="AM336" s="131"/>
      <c r="AN336" s="60"/>
      <c r="AO336" s="53"/>
      <c r="AP336" s="53"/>
      <c r="AQ336" s="53"/>
      <c r="AR336" s="53"/>
      <c r="AS336" s="53"/>
      <c r="AT336" s="61"/>
      <c r="AU336" s="59"/>
      <c r="AV336" s="59"/>
      <c r="AW336" s="59"/>
      <c r="AX336" s="59"/>
      <c r="AY336" s="59"/>
      <c r="AZ336" s="59"/>
      <c r="BA336" s="59"/>
      <c r="BB336" s="132"/>
      <c r="BC336" s="132"/>
      <c r="BD336" s="132"/>
      <c r="BE336" s="132"/>
      <c r="BF336" s="132"/>
      <c r="BG336" s="132"/>
      <c r="BH336" s="133"/>
      <c r="BI336" s="133"/>
      <c r="BJ336" s="133"/>
      <c r="BK336" s="133"/>
      <c r="BL336" s="133"/>
      <c r="BM336" s="133"/>
      <c r="BN336" s="134" t="str">
        <f t="shared" si="20"/>
        <v/>
      </c>
      <c r="BO336" s="134"/>
      <c r="BP336" s="134"/>
      <c r="BQ336" s="134"/>
      <c r="BR336" s="134"/>
      <c r="BS336" s="134"/>
      <c r="BT336" s="44"/>
      <c r="BU336" s="43"/>
      <c r="BV336" s="43"/>
      <c r="BW336" s="43"/>
      <c r="BX336" s="16"/>
      <c r="BY336" s="16"/>
      <c r="BZ336" s="16"/>
    </row>
    <row r="337" spans="6:78" ht="12.75" hidden="1" x14ac:dyDescent="0.2">
      <c r="F337" s="14">
        <f t="shared" si="21"/>
        <v>3</v>
      </c>
      <c r="W337" s="14">
        <f t="shared" si="18"/>
        <v>0</v>
      </c>
      <c r="X337" s="14" t="str">
        <f t="shared" si="19"/>
        <v>3</v>
      </c>
      <c r="AA337" s="49"/>
      <c r="AE337" s="136"/>
      <c r="AF337" s="136"/>
      <c r="AG337" s="136"/>
      <c r="AH337" s="136"/>
      <c r="AI337" s="136"/>
      <c r="AJ337" s="136"/>
      <c r="AK337" s="136"/>
      <c r="AL337" s="136"/>
      <c r="AM337" s="136"/>
      <c r="AN337" s="63"/>
      <c r="AO337" s="62"/>
      <c r="AP337" s="62"/>
      <c r="AQ337" s="62"/>
      <c r="AR337" s="62"/>
      <c r="AS337" s="62"/>
      <c r="AT337" s="63"/>
      <c r="AU337" s="64"/>
      <c r="AV337" s="64"/>
      <c r="AW337" s="64"/>
      <c r="AX337" s="64"/>
      <c r="AY337" s="64"/>
      <c r="AZ337" s="64"/>
      <c r="BA337" s="64"/>
      <c r="BB337" s="137"/>
      <c r="BC337" s="137"/>
      <c r="BD337" s="137"/>
      <c r="BE337" s="137"/>
      <c r="BF337" s="137"/>
      <c r="BG337" s="137"/>
      <c r="BH337" s="138"/>
      <c r="BI337" s="138"/>
      <c r="BJ337" s="138"/>
      <c r="BK337" s="138"/>
      <c r="BL337" s="138"/>
      <c r="BM337" s="138"/>
      <c r="BN337" s="139" t="str">
        <f t="shared" si="20"/>
        <v/>
      </c>
      <c r="BO337" s="139"/>
      <c r="BP337" s="139"/>
      <c r="BQ337" s="139"/>
      <c r="BR337" s="139"/>
      <c r="BS337" s="139"/>
      <c r="BT337" s="44"/>
      <c r="BU337" s="43"/>
      <c r="BV337" s="43"/>
      <c r="BW337" s="43"/>
      <c r="BX337" s="16"/>
      <c r="BY337" s="16"/>
      <c r="BZ337" s="16"/>
    </row>
    <row r="338" spans="6:78" ht="12.75" hidden="1" x14ac:dyDescent="0.2">
      <c r="F338" s="14">
        <f t="shared" si="21"/>
        <v>3</v>
      </c>
      <c r="W338" s="14">
        <f t="shared" si="18"/>
        <v>0</v>
      </c>
      <c r="X338" s="14" t="str">
        <f t="shared" si="19"/>
        <v>3</v>
      </c>
      <c r="AA338" s="50"/>
      <c r="AE338" s="131"/>
      <c r="AF338" s="131"/>
      <c r="AG338" s="131"/>
      <c r="AH338" s="131"/>
      <c r="AI338" s="131"/>
      <c r="AJ338" s="131"/>
      <c r="AK338" s="131"/>
      <c r="AL338" s="131"/>
      <c r="AM338" s="131"/>
      <c r="AN338" s="60"/>
      <c r="AO338" s="53"/>
      <c r="AP338" s="53"/>
      <c r="AQ338" s="53"/>
      <c r="AR338" s="53"/>
      <c r="AS338" s="53"/>
      <c r="AT338" s="61"/>
      <c r="AU338" s="59"/>
      <c r="AV338" s="59"/>
      <c r="AW338" s="59"/>
      <c r="AX338" s="59"/>
      <c r="AY338" s="59"/>
      <c r="AZ338" s="59"/>
      <c r="BA338" s="59"/>
      <c r="BB338" s="132"/>
      <c r="BC338" s="132"/>
      <c r="BD338" s="132"/>
      <c r="BE338" s="132"/>
      <c r="BF338" s="132"/>
      <c r="BG338" s="132"/>
      <c r="BH338" s="133"/>
      <c r="BI338" s="133"/>
      <c r="BJ338" s="133"/>
      <c r="BK338" s="133"/>
      <c r="BL338" s="133"/>
      <c r="BM338" s="133"/>
      <c r="BN338" s="134" t="str">
        <f t="shared" si="20"/>
        <v/>
      </c>
      <c r="BO338" s="134"/>
      <c r="BP338" s="134"/>
      <c r="BQ338" s="134"/>
      <c r="BR338" s="134"/>
      <c r="BS338" s="134"/>
      <c r="BT338" s="44"/>
      <c r="BU338" s="43"/>
      <c r="BV338" s="43"/>
      <c r="BW338" s="43"/>
      <c r="BX338" s="16"/>
      <c r="BY338" s="16"/>
      <c r="BZ338" s="16"/>
    </row>
    <row r="339" spans="6:78" ht="12.75" hidden="1" x14ac:dyDescent="0.2">
      <c r="F339" s="14">
        <f t="shared" si="21"/>
        <v>3</v>
      </c>
      <c r="W339" s="14">
        <f t="shared" si="18"/>
        <v>0</v>
      </c>
      <c r="X339" s="14" t="str">
        <f t="shared" si="19"/>
        <v>3</v>
      </c>
      <c r="AA339" s="50"/>
      <c r="AE339" s="136"/>
      <c r="AF339" s="136"/>
      <c r="AG339" s="136"/>
      <c r="AH339" s="136"/>
      <c r="AI339" s="136"/>
      <c r="AJ339" s="136"/>
      <c r="AK339" s="136"/>
      <c r="AL339" s="136"/>
      <c r="AM339" s="136"/>
      <c r="AN339" s="63"/>
      <c r="AO339" s="62"/>
      <c r="AP339" s="62"/>
      <c r="AQ339" s="62"/>
      <c r="AR339" s="62"/>
      <c r="AS339" s="62"/>
      <c r="AT339" s="63"/>
      <c r="AU339" s="64"/>
      <c r="AV339" s="64"/>
      <c r="AW339" s="64"/>
      <c r="AX339" s="64"/>
      <c r="AY339" s="64"/>
      <c r="AZ339" s="64"/>
      <c r="BA339" s="64"/>
      <c r="BB339" s="137"/>
      <c r="BC339" s="137"/>
      <c r="BD339" s="137"/>
      <c r="BE339" s="137"/>
      <c r="BF339" s="137"/>
      <c r="BG339" s="137"/>
      <c r="BH339" s="138"/>
      <c r="BI339" s="138"/>
      <c r="BJ339" s="138"/>
      <c r="BK339" s="138"/>
      <c r="BL339" s="138"/>
      <c r="BM339" s="138"/>
      <c r="BN339" s="139" t="str">
        <f t="shared" si="20"/>
        <v/>
      </c>
      <c r="BO339" s="139"/>
      <c r="BP339" s="139"/>
      <c r="BQ339" s="139"/>
      <c r="BR339" s="139"/>
      <c r="BS339" s="139"/>
      <c r="BT339" s="44"/>
      <c r="BX339" s="16"/>
      <c r="BY339" s="16"/>
      <c r="BZ339" s="16"/>
    </row>
    <row r="340" spans="6:78" ht="12.75" hidden="1" x14ac:dyDescent="0.2">
      <c r="F340" s="14">
        <f t="shared" si="21"/>
        <v>3</v>
      </c>
      <c r="W340" s="14">
        <f t="shared" si="18"/>
        <v>0</v>
      </c>
      <c r="X340" s="14" t="str">
        <f t="shared" si="19"/>
        <v>3</v>
      </c>
      <c r="AA340" s="50"/>
      <c r="AE340" s="131"/>
      <c r="AF340" s="131"/>
      <c r="AG340" s="131"/>
      <c r="AH340" s="131"/>
      <c r="AI340" s="131"/>
      <c r="AJ340" s="131"/>
      <c r="AK340" s="131"/>
      <c r="AL340" s="131"/>
      <c r="AM340" s="131"/>
      <c r="AN340" s="60"/>
      <c r="AO340" s="53"/>
      <c r="AP340" s="53"/>
      <c r="AQ340" s="53"/>
      <c r="AR340" s="53"/>
      <c r="AS340" s="53"/>
      <c r="AT340" s="61"/>
      <c r="AU340" s="59"/>
      <c r="AV340" s="59"/>
      <c r="AW340" s="59"/>
      <c r="AX340" s="59"/>
      <c r="AY340" s="59"/>
      <c r="AZ340" s="59"/>
      <c r="BA340" s="59"/>
      <c r="BB340" s="132"/>
      <c r="BC340" s="132"/>
      <c r="BD340" s="132"/>
      <c r="BE340" s="132"/>
      <c r="BF340" s="132"/>
      <c r="BG340" s="132"/>
      <c r="BH340" s="133"/>
      <c r="BI340" s="133"/>
      <c r="BJ340" s="133"/>
      <c r="BK340" s="133"/>
      <c r="BL340" s="133"/>
      <c r="BM340" s="133"/>
      <c r="BN340" s="134" t="str">
        <f t="shared" si="20"/>
        <v/>
      </c>
      <c r="BO340" s="134"/>
      <c r="BP340" s="134"/>
      <c r="BQ340" s="134"/>
      <c r="BR340" s="134"/>
      <c r="BS340" s="134"/>
      <c r="BT340" s="44"/>
      <c r="BX340" s="16"/>
      <c r="BY340" s="16"/>
      <c r="BZ340" s="16"/>
    </row>
    <row r="341" spans="6:78" ht="12.75" hidden="1" x14ac:dyDescent="0.2">
      <c r="F341" s="14">
        <f t="shared" si="21"/>
        <v>3</v>
      </c>
      <c r="W341" s="14">
        <f t="shared" si="18"/>
        <v>0</v>
      </c>
      <c r="X341" s="14" t="str">
        <f t="shared" si="19"/>
        <v>3</v>
      </c>
      <c r="AA341" s="50"/>
      <c r="AE341" s="136"/>
      <c r="AF341" s="136"/>
      <c r="AG341" s="136"/>
      <c r="AH341" s="136"/>
      <c r="AI341" s="136"/>
      <c r="AJ341" s="136"/>
      <c r="AK341" s="136"/>
      <c r="AL341" s="136"/>
      <c r="AM341" s="136"/>
      <c r="AN341" s="63"/>
      <c r="AO341" s="62"/>
      <c r="AP341" s="62"/>
      <c r="AQ341" s="62"/>
      <c r="AR341" s="62"/>
      <c r="AS341" s="62"/>
      <c r="AT341" s="63"/>
      <c r="AU341" s="64"/>
      <c r="AV341" s="64"/>
      <c r="AW341" s="64"/>
      <c r="AX341" s="64"/>
      <c r="AY341" s="64"/>
      <c r="AZ341" s="64"/>
      <c r="BA341" s="64"/>
      <c r="BB341" s="137"/>
      <c r="BC341" s="137"/>
      <c r="BD341" s="137"/>
      <c r="BE341" s="137"/>
      <c r="BF341" s="137"/>
      <c r="BG341" s="137"/>
      <c r="BH341" s="138"/>
      <c r="BI341" s="138"/>
      <c r="BJ341" s="138"/>
      <c r="BK341" s="138"/>
      <c r="BL341" s="138"/>
      <c r="BM341" s="138"/>
      <c r="BN341" s="139" t="str">
        <f t="shared" si="20"/>
        <v/>
      </c>
      <c r="BO341" s="139"/>
      <c r="BP341" s="139"/>
      <c r="BQ341" s="139"/>
      <c r="BR341" s="139"/>
      <c r="BS341" s="139"/>
      <c r="BT341" s="44"/>
      <c r="BX341" s="16"/>
      <c r="BY341" s="16"/>
      <c r="BZ341" s="16"/>
    </row>
    <row r="342" spans="6:78" ht="12.75" hidden="1" x14ac:dyDescent="0.2">
      <c r="F342" s="14">
        <f t="shared" si="21"/>
        <v>3</v>
      </c>
      <c r="W342" s="14">
        <f t="shared" si="18"/>
        <v>0</v>
      </c>
      <c r="X342" s="14" t="str">
        <f t="shared" si="19"/>
        <v>3</v>
      </c>
      <c r="AA342" s="50"/>
      <c r="AE342" s="131"/>
      <c r="AF342" s="131"/>
      <c r="AG342" s="131"/>
      <c r="AH342" s="131"/>
      <c r="AI342" s="131"/>
      <c r="AJ342" s="131"/>
      <c r="AK342" s="131"/>
      <c r="AL342" s="131"/>
      <c r="AM342" s="131"/>
      <c r="AN342" s="60"/>
      <c r="AO342" s="53"/>
      <c r="AP342" s="53"/>
      <c r="AQ342" s="53"/>
      <c r="AR342" s="53"/>
      <c r="AS342" s="53"/>
      <c r="AT342" s="61"/>
      <c r="AU342" s="59"/>
      <c r="AV342" s="59"/>
      <c r="AW342" s="59"/>
      <c r="AX342" s="59"/>
      <c r="AY342" s="59"/>
      <c r="AZ342" s="59"/>
      <c r="BA342" s="59"/>
      <c r="BB342" s="132"/>
      <c r="BC342" s="132"/>
      <c r="BD342" s="132"/>
      <c r="BE342" s="132"/>
      <c r="BF342" s="132"/>
      <c r="BG342" s="132"/>
      <c r="BH342" s="133"/>
      <c r="BI342" s="133"/>
      <c r="BJ342" s="133"/>
      <c r="BK342" s="133"/>
      <c r="BL342" s="133"/>
      <c r="BM342" s="133"/>
      <c r="BN342" s="134" t="str">
        <f t="shared" si="20"/>
        <v/>
      </c>
      <c r="BO342" s="134"/>
      <c r="BP342" s="134"/>
      <c r="BQ342" s="134"/>
      <c r="BR342" s="134"/>
      <c r="BS342" s="134"/>
      <c r="BT342" s="44"/>
      <c r="BX342" s="16"/>
      <c r="BY342" s="16"/>
      <c r="BZ342" s="16"/>
    </row>
    <row r="343" spans="6:78" ht="12.75" hidden="1" x14ac:dyDescent="0.2">
      <c r="F343" s="14">
        <f t="shared" si="21"/>
        <v>3</v>
      </c>
      <c r="W343" s="14">
        <f t="shared" si="18"/>
        <v>0</v>
      </c>
      <c r="X343" s="14" t="str">
        <f t="shared" si="19"/>
        <v>3</v>
      </c>
      <c r="AA343" s="50"/>
      <c r="AE343" s="136"/>
      <c r="AF343" s="136"/>
      <c r="AG343" s="136"/>
      <c r="AH343" s="136"/>
      <c r="AI343" s="136"/>
      <c r="AJ343" s="136"/>
      <c r="AK343" s="136"/>
      <c r="AL343" s="136"/>
      <c r="AM343" s="136"/>
      <c r="AN343" s="63"/>
      <c r="AO343" s="62"/>
      <c r="AP343" s="62"/>
      <c r="AQ343" s="62"/>
      <c r="AR343" s="62"/>
      <c r="AS343" s="62"/>
      <c r="AT343" s="63"/>
      <c r="AU343" s="64"/>
      <c r="AV343" s="64"/>
      <c r="AW343" s="64"/>
      <c r="AX343" s="64"/>
      <c r="AY343" s="64"/>
      <c r="AZ343" s="64"/>
      <c r="BA343" s="64"/>
      <c r="BB343" s="137"/>
      <c r="BC343" s="137"/>
      <c r="BD343" s="137"/>
      <c r="BE343" s="137"/>
      <c r="BF343" s="137"/>
      <c r="BG343" s="137"/>
      <c r="BH343" s="138"/>
      <c r="BI343" s="138"/>
      <c r="BJ343" s="138"/>
      <c r="BK343" s="138"/>
      <c r="BL343" s="138"/>
      <c r="BM343" s="138"/>
      <c r="BN343" s="139" t="str">
        <f t="shared" si="20"/>
        <v/>
      </c>
      <c r="BO343" s="139"/>
      <c r="BP343" s="139"/>
      <c r="BQ343" s="139"/>
      <c r="BR343" s="139"/>
      <c r="BS343" s="139"/>
      <c r="BT343" s="44"/>
      <c r="BX343" s="16"/>
      <c r="BY343" s="16"/>
      <c r="BZ343" s="16"/>
    </row>
    <row r="344" spans="6:78" ht="12.75" hidden="1" x14ac:dyDescent="0.2">
      <c r="F344" s="14">
        <f t="shared" si="21"/>
        <v>3</v>
      </c>
      <c r="W344" s="14">
        <f t="shared" si="18"/>
        <v>0</v>
      </c>
      <c r="X344" s="14" t="str">
        <f t="shared" si="19"/>
        <v>3</v>
      </c>
      <c r="AA344" s="50"/>
      <c r="AE344" s="131"/>
      <c r="AF344" s="131"/>
      <c r="AG344" s="131"/>
      <c r="AH344" s="131"/>
      <c r="AI344" s="131"/>
      <c r="AJ344" s="131"/>
      <c r="AK344" s="131"/>
      <c r="AL344" s="131"/>
      <c r="AM344" s="131"/>
      <c r="AN344" s="60"/>
      <c r="AO344" s="53"/>
      <c r="AP344" s="53"/>
      <c r="AQ344" s="53"/>
      <c r="AR344" s="53"/>
      <c r="AS344" s="53"/>
      <c r="AT344" s="61"/>
      <c r="AU344" s="59"/>
      <c r="AV344" s="59"/>
      <c r="AW344" s="59"/>
      <c r="AX344" s="59"/>
      <c r="AY344" s="59"/>
      <c r="AZ344" s="59"/>
      <c r="BA344" s="59"/>
      <c r="BB344" s="132"/>
      <c r="BC344" s="132"/>
      <c r="BD344" s="132"/>
      <c r="BE344" s="132"/>
      <c r="BF344" s="132"/>
      <c r="BG344" s="132"/>
      <c r="BH344" s="133"/>
      <c r="BI344" s="133"/>
      <c r="BJ344" s="133"/>
      <c r="BK344" s="133"/>
      <c r="BL344" s="133"/>
      <c r="BM344" s="133"/>
      <c r="BN344" s="134" t="str">
        <f t="shared" si="20"/>
        <v/>
      </c>
      <c r="BO344" s="134"/>
      <c r="BP344" s="134"/>
      <c r="BQ344" s="134"/>
      <c r="BR344" s="134"/>
      <c r="BS344" s="134"/>
      <c r="BT344" s="44"/>
      <c r="BX344" s="16"/>
      <c r="BY344" s="16"/>
      <c r="BZ344" s="16"/>
    </row>
    <row r="345" spans="6:78" ht="12.75" hidden="1" x14ac:dyDescent="0.2">
      <c r="F345" s="14">
        <f t="shared" si="21"/>
        <v>3</v>
      </c>
      <c r="W345" s="14">
        <f t="shared" si="18"/>
        <v>0</v>
      </c>
      <c r="X345" s="14" t="str">
        <f t="shared" si="19"/>
        <v>3</v>
      </c>
      <c r="AA345" s="50"/>
      <c r="AE345" s="136"/>
      <c r="AF345" s="136"/>
      <c r="AG345" s="136"/>
      <c r="AH345" s="136"/>
      <c r="AI345" s="136"/>
      <c r="AJ345" s="136"/>
      <c r="AK345" s="136"/>
      <c r="AL345" s="136"/>
      <c r="AM345" s="136"/>
      <c r="AN345" s="63"/>
      <c r="AO345" s="62"/>
      <c r="AP345" s="62"/>
      <c r="AQ345" s="62"/>
      <c r="AR345" s="62"/>
      <c r="AS345" s="62"/>
      <c r="AT345" s="63"/>
      <c r="AU345" s="64"/>
      <c r="AV345" s="64"/>
      <c r="AW345" s="64"/>
      <c r="AX345" s="64"/>
      <c r="AY345" s="64"/>
      <c r="AZ345" s="64"/>
      <c r="BA345" s="64"/>
      <c r="BB345" s="137"/>
      <c r="BC345" s="137"/>
      <c r="BD345" s="137"/>
      <c r="BE345" s="137"/>
      <c r="BF345" s="137"/>
      <c r="BG345" s="137"/>
      <c r="BH345" s="138"/>
      <c r="BI345" s="138"/>
      <c r="BJ345" s="138"/>
      <c r="BK345" s="138"/>
      <c r="BL345" s="138"/>
      <c r="BM345" s="138"/>
      <c r="BN345" s="139" t="str">
        <f t="shared" si="20"/>
        <v/>
      </c>
      <c r="BO345" s="139"/>
      <c r="BP345" s="139"/>
      <c r="BQ345" s="139"/>
      <c r="BR345" s="139"/>
      <c r="BS345" s="139"/>
      <c r="BT345" s="44"/>
      <c r="BX345" s="16"/>
      <c r="BY345" s="16"/>
      <c r="BZ345" s="16"/>
    </row>
    <row r="346" spans="6:78" ht="12.75" hidden="1" x14ac:dyDescent="0.2">
      <c r="F346" s="14">
        <f t="shared" si="21"/>
        <v>3</v>
      </c>
      <c r="W346" s="14">
        <f t="shared" si="18"/>
        <v>0</v>
      </c>
      <c r="X346" s="14" t="str">
        <f t="shared" si="19"/>
        <v>3</v>
      </c>
      <c r="AA346" s="50"/>
      <c r="AE346" s="131"/>
      <c r="AF346" s="131"/>
      <c r="AG346" s="131"/>
      <c r="AH346" s="131"/>
      <c r="AI346" s="131"/>
      <c r="AJ346" s="131"/>
      <c r="AK346" s="131"/>
      <c r="AL346" s="131"/>
      <c r="AM346" s="131"/>
      <c r="AN346" s="60"/>
      <c r="AO346" s="53"/>
      <c r="AP346" s="53"/>
      <c r="AQ346" s="53"/>
      <c r="AR346" s="53"/>
      <c r="AS346" s="53"/>
      <c r="AT346" s="61"/>
      <c r="AU346" s="59"/>
      <c r="AV346" s="59"/>
      <c r="AW346" s="59"/>
      <c r="AX346" s="59"/>
      <c r="AY346" s="59"/>
      <c r="AZ346" s="59"/>
      <c r="BA346" s="59"/>
      <c r="BB346" s="132"/>
      <c r="BC346" s="132"/>
      <c r="BD346" s="132"/>
      <c r="BE346" s="132"/>
      <c r="BF346" s="132"/>
      <c r="BG346" s="132"/>
      <c r="BH346" s="133"/>
      <c r="BI346" s="133"/>
      <c r="BJ346" s="133"/>
      <c r="BK346" s="133"/>
      <c r="BL346" s="133"/>
      <c r="BM346" s="133"/>
      <c r="BN346" s="134" t="str">
        <f t="shared" si="20"/>
        <v/>
      </c>
      <c r="BO346" s="134"/>
      <c r="BP346" s="134"/>
      <c r="BQ346" s="134"/>
      <c r="BR346" s="134"/>
      <c r="BS346" s="134"/>
      <c r="BT346" s="44"/>
      <c r="BX346" s="16"/>
      <c r="BY346" s="16"/>
      <c r="BZ346" s="16"/>
    </row>
    <row r="347" spans="6:78" ht="12.75" hidden="1" x14ac:dyDescent="0.2">
      <c r="F347" s="14">
        <f t="shared" si="21"/>
        <v>3</v>
      </c>
      <c r="W347" s="14">
        <f t="shared" si="18"/>
        <v>0</v>
      </c>
      <c r="X347" s="14" t="str">
        <f t="shared" si="19"/>
        <v>3</v>
      </c>
      <c r="AA347" s="50"/>
      <c r="AE347" s="136"/>
      <c r="AF347" s="136"/>
      <c r="AG347" s="136"/>
      <c r="AH347" s="136"/>
      <c r="AI347" s="136"/>
      <c r="AJ347" s="136"/>
      <c r="AK347" s="136"/>
      <c r="AL347" s="136"/>
      <c r="AM347" s="136"/>
      <c r="AN347" s="63"/>
      <c r="AO347" s="62"/>
      <c r="AP347" s="62"/>
      <c r="AQ347" s="62"/>
      <c r="AR347" s="62"/>
      <c r="AS347" s="62"/>
      <c r="AT347" s="63"/>
      <c r="AU347" s="64"/>
      <c r="AV347" s="64"/>
      <c r="AW347" s="64"/>
      <c r="AX347" s="64"/>
      <c r="AY347" s="64"/>
      <c r="AZ347" s="64"/>
      <c r="BA347" s="64"/>
      <c r="BB347" s="137"/>
      <c r="BC347" s="137"/>
      <c r="BD347" s="137"/>
      <c r="BE347" s="137"/>
      <c r="BF347" s="137"/>
      <c r="BG347" s="137"/>
      <c r="BH347" s="138"/>
      <c r="BI347" s="138"/>
      <c r="BJ347" s="138"/>
      <c r="BK347" s="138"/>
      <c r="BL347" s="138"/>
      <c r="BM347" s="138"/>
      <c r="BN347" s="139" t="str">
        <f t="shared" si="20"/>
        <v/>
      </c>
      <c r="BO347" s="139"/>
      <c r="BP347" s="139"/>
      <c r="BQ347" s="139"/>
      <c r="BR347" s="139"/>
      <c r="BS347" s="139"/>
      <c r="BT347" s="44"/>
      <c r="BX347" s="16"/>
      <c r="BY347" s="16"/>
      <c r="BZ347" s="16"/>
    </row>
    <row r="348" spans="6:78" ht="12.75" hidden="1" x14ac:dyDescent="0.2">
      <c r="F348" s="14">
        <f t="shared" si="21"/>
        <v>3</v>
      </c>
      <c r="W348" s="14">
        <f t="shared" si="18"/>
        <v>0</v>
      </c>
      <c r="X348" s="14" t="str">
        <f t="shared" si="19"/>
        <v>3</v>
      </c>
      <c r="AA348" s="50"/>
      <c r="AE348" s="131"/>
      <c r="AF348" s="131"/>
      <c r="AG348" s="131"/>
      <c r="AH348" s="131"/>
      <c r="AI348" s="131"/>
      <c r="AJ348" s="131"/>
      <c r="AK348" s="131"/>
      <c r="AL348" s="131"/>
      <c r="AM348" s="131"/>
      <c r="AN348" s="60"/>
      <c r="AO348" s="53"/>
      <c r="AP348" s="53"/>
      <c r="AQ348" s="53"/>
      <c r="AR348" s="53"/>
      <c r="AS348" s="53"/>
      <c r="AT348" s="61"/>
      <c r="AU348" s="59"/>
      <c r="AV348" s="59"/>
      <c r="AW348" s="59"/>
      <c r="AX348" s="59"/>
      <c r="AY348" s="59"/>
      <c r="AZ348" s="59"/>
      <c r="BA348" s="59"/>
      <c r="BB348" s="132"/>
      <c r="BC348" s="132"/>
      <c r="BD348" s="132"/>
      <c r="BE348" s="132"/>
      <c r="BF348" s="132"/>
      <c r="BG348" s="132"/>
      <c r="BH348" s="133"/>
      <c r="BI348" s="133"/>
      <c r="BJ348" s="133"/>
      <c r="BK348" s="133"/>
      <c r="BL348" s="133"/>
      <c r="BM348" s="133"/>
      <c r="BN348" s="134" t="str">
        <f t="shared" si="20"/>
        <v/>
      </c>
      <c r="BO348" s="134"/>
      <c r="BP348" s="134"/>
      <c r="BQ348" s="134"/>
      <c r="BR348" s="134"/>
      <c r="BS348" s="134"/>
      <c r="BT348" s="44"/>
      <c r="BX348" s="16"/>
      <c r="BY348" s="16"/>
      <c r="BZ348" s="16"/>
    </row>
    <row r="349" spans="6:78" ht="12.75" hidden="1" x14ac:dyDescent="0.2">
      <c r="F349" s="14">
        <f t="shared" si="21"/>
        <v>3</v>
      </c>
      <c r="W349" s="14">
        <f t="shared" si="18"/>
        <v>0</v>
      </c>
      <c r="X349" s="14" t="str">
        <f t="shared" si="19"/>
        <v>3</v>
      </c>
      <c r="AA349" s="50"/>
      <c r="AE349" s="136"/>
      <c r="AF349" s="136"/>
      <c r="AG349" s="136"/>
      <c r="AH349" s="136"/>
      <c r="AI349" s="136"/>
      <c r="AJ349" s="136"/>
      <c r="AK349" s="136"/>
      <c r="AL349" s="136"/>
      <c r="AM349" s="136"/>
      <c r="AN349" s="63"/>
      <c r="AO349" s="62"/>
      <c r="AP349" s="62"/>
      <c r="AQ349" s="62"/>
      <c r="AR349" s="62"/>
      <c r="AS349" s="62"/>
      <c r="AT349" s="63"/>
      <c r="AU349" s="64"/>
      <c r="AV349" s="64"/>
      <c r="AW349" s="64"/>
      <c r="AX349" s="64"/>
      <c r="AY349" s="64"/>
      <c r="AZ349" s="64"/>
      <c r="BA349" s="64"/>
      <c r="BB349" s="137"/>
      <c r="BC349" s="137"/>
      <c r="BD349" s="137"/>
      <c r="BE349" s="137"/>
      <c r="BF349" s="137"/>
      <c r="BG349" s="137"/>
      <c r="BH349" s="138"/>
      <c r="BI349" s="138"/>
      <c r="BJ349" s="138"/>
      <c r="BK349" s="138"/>
      <c r="BL349" s="138"/>
      <c r="BM349" s="138"/>
      <c r="BN349" s="139" t="str">
        <f t="shared" si="20"/>
        <v/>
      </c>
      <c r="BO349" s="139"/>
      <c r="BP349" s="139"/>
      <c r="BQ349" s="139"/>
      <c r="BR349" s="139"/>
      <c r="BS349" s="139"/>
      <c r="BT349" s="44"/>
      <c r="BX349" s="16"/>
      <c r="BY349" s="16"/>
      <c r="BZ349" s="16"/>
    </row>
    <row r="350" spans="6:78" ht="12.75" hidden="1" x14ac:dyDescent="0.2">
      <c r="F350" s="14">
        <f t="shared" si="21"/>
        <v>3</v>
      </c>
      <c r="W350" s="14">
        <f t="shared" si="18"/>
        <v>0</v>
      </c>
      <c r="X350" s="14" t="str">
        <f t="shared" si="19"/>
        <v>3</v>
      </c>
      <c r="AA350" s="50"/>
      <c r="AE350" s="131"/>
      <c r="AF350" s="131"/>
      <c r="AG350" s="131"/>
      <c r="AH350" s="131"/>
      <c r="AI350" s="131"/>
      <c r="AJ350" s="131"/>
      <c r="AK350" s="131"/>
      <c r="AL350" s="131"/>
      <c r="AM350" s="131"/>
      <c r="AN350" s="60"/>
      <c r="AO350" s="53"/>
      <c r="AP350" s="53"/>
      <c r="AQ350" s="53"/>
      <c r="AR350" s="53"/>
      <c r="AS350" s="53"/>
      <c r="AT350" s="61"/>
      <c r="AU350" s="59"/>
      <c r="AV350" s="59"/>
      <c r="AW350" s="59"/>
      <c r="AX350" s="59"/>
      <c r="AY350" s="59"/>
      <c r="AZ350" s="59"/>
      <c r="BA350" s="59"/>
      <c r="BB350" s="132"/>
      <c r="BC350" s="132"/>
      <c r="BD350" s="132"/>
      <c r="BE350" s="132"/>
      <c r="BF350" s="132"/>
      <c r="BG350" s="132"/>
      <c r="BH350" s="133"/>
      <c r="BI350" s="133"/>
      <c r="BJ350" s="133"/>
      <c r="BK350" s="133"/>
      <c r="BL350" s="133"/>
      <c r="BM350" s="133"/>
      <c r="BN350" s="134" t="str">
        <f t="shared" si="20"/>
        <v/>
      </c>
      <c r="BO350" s="134"/>
      <c r="BP350" s="134"/>
      <c r="BQ350" s="134"/>
      <c r="BR350" s="134"/>
      <c r="BS350" s="134"/>
      <c r="BT350" s="44"/>
      <c r="BX350" s="16"/>
      <c r="BY350" s="16"/>
      <c r="BZ350" s="16"/>
    </row>
    <row r="351" spans="6:78" ht="12.75" hidden="1" x14ac:dyDescent="0.2">
      <c r="F351" s="14">
        <f t="shared" si="21"/>
        <v>3</v>
      </c>
      <c r="W351" s="14">
        <f t="shared" si="18"/>
        <v>0</v>
      </c>
      <c r="X351" s="14" t="str">
        <f t="shared" si="19"/>
        <v>3</v>
      </c>
      <c r="AA351" s="50"/>
      <c r="AE351" s="136"/>
      <c r="AF351" s="136"/>
      <c r="AG351" s="136"/>
      <c r="AH351" s="136"/>
      <c r="AI351" s="136"/>
      <c r="AJ351" s="136"/>
      <c r="AK351" s="136"/>
      <c r="AL351" s="136"/>
      <c r="AM351" s="136"/>
      <c r="AN351" s="63"/>
      <c r="AO351" s="62"/>
      <c r="AP351" s="62"/>
      <c r="AQ351" s="62"/>
      <c r="AR351" s="62"/>
      <c r="AS351" s="62"/>
      <c r="AT351" s="63"/>
      <c r="AU351" s="64"/>
      <c r="AV351" s="64"/>
      <c r="AW351" s="64"/>
      <c r="AX351" s="64"/>
      <c r="AY351" s="64"/>
      <c r="AZ351" s="64"/>
      <c r="BA351" s="64"/>
      <c r="BB351" s="137"/>
      <c r="BC351" s="137"/>
      <c r="BD351" s="137"/>
      <c r="BE351" s="137"/>
      <c r="BF351" s="137"/>
      <c r="BG351" s="137"/>
      <c r="BH351" s="138"/>
      <c r="BI351" s="138"/>
      <c r="BJ351" s="138"/>
      <c r="BK351" s="138"/>
      <c r="BL351" s="138"/>
      <c r="BM351" s="138"/>
      <c r="BN351" s="139" t="str">
        <f t="shared" si="20"/>
        <v/>
      </c>
      <c r="BO351" s="139"/>
      <c r="BP351" s="139"/>
      <c r="BQ351" s="139"/>
      <c r="BR351" s="139"/>
      <c r="BS351" s="139"/>
      <c r="BT351" s="44"/>
      <c r="BX351" s="16"/>
      <c r="BY351" s="16"/>
      <c r="BZ351" s="16"/>
    </row>
    <row r="352" spans="6:78" ht="12.75" hidden="1" x14ac:dyDescent="0.2">
      <c r="F352" s="14">
        <f t="shared" si="21"/>
        <v>3</v>
      </c>
      <c r="W352" s="14">
        <f t="shared" si="18"/>
        <v>0</v>
      </c>
      <c r="X352" s="14" t="str">
        <f t="shared" si="19"/>
        <v>3</v>
      </c>
      <c r="AA352" s="50"/>
      <c r="AE352" s="131"/>
      <c r="AF352" s="131"/>
      <c r="AG352" s="131"/>
      <c r="AH352" s="131"/>
      <c r="AI352" s="131"/>
      <c r="AJ352" s="131"/>
      <c r="AK352" s="131"/>
      <c r="AL352" s="131"/>
      <c r="AM352" s="131"/>
      <c r="AN352" s="60"/>
      <c r="AO352" s="53"/>
      <c r="AP352" s="53"/>
      <c r="AQ352" s="53"/>
      <c r="AR352" s="53"/>
      <c r="AS352" s="53"/>
      <c r="AT352" s="61"/>
      <c r="AU352" s="59"/>
      <c r="AV352" s="59"/>
      <c r="AW352" s="59"/>
      <c r="AX352" s="59"/>
      <c r="AY352" s="59"/>
      <c r="AZ352" s="59"/>
      <c r="BA352" s="59"/>
      <c r="BB352" s="132"/>
      <c r="BC352" s="132"/>
      <c r="BD352" s="132"/>
      <c r="BE352" s="132"/>
      <c r="BF352" s="132"/>
      <c r="BG352" s="132"/>
      <c r="BH352" s="133"/>
      <c r="BI352" s="133"/>
      <c r="BJ352" s="133"/>
      <c r="BK352" s="133"/>
      <c r="BL352" s="133"/>
      <c r="BM352" s="133"/>
      <c r="BN352" s="134" t="str">
        <f t="shared" si="20"/>
        <v/>
      </c>
      <c r="BO352" s="134"/>
      <c r="BP352" s="134"/>
      <c r="BQ352" s="134"/>
      <c r="BR352" s="134"/>
      <c r="BS352" s="134"/>
      <c r="BT352" s="44"/>
      <c r="BU352" s="43"/>
      <c r="BV352" s="43"/>
      <c r="BW352" s="43"/>
      <c r="BX352" s="16"/>
      <c r="BY352" s="16"/>
      <c r="BZ352" s="16"/>
    </row>
    <row r="353" spans="1:78" ht="13.5" hidden="1" thickBot="1" x14ac:dyDescent="0.25">
      <c r="F353" s="14">
        <f t="shared" si="21"/>
        <v>3</v>
      </c>
      <c r="W353" s="14">
        <f t="shared" si="18"/>
        <v>0</v>
      </c>
      <c r="X353" s="14" t="str">
        <f t="shared" si="19"/>
        <v>3</v>
      </c>
      <c r="AA353" s="50"/>
      <c r="AE353" s="136"/>
      <c r="AF353" s="136"/>
      <c r="AG353" s="136"/>
      <c r="AH353" s="136"/>
      <c r="AI353" s="136"/>
      <c r="AJ353" s="136"/>
      <c r="AK353" s="136"/>
      <c r="AL353" s="136"/>
      <c r="AM353" s="136"/>
      <c r="AN353" s="63"/>
      <c r="AO353" s="62"/>
      <c r="AP353" s="62"/>
      <c r="AQ353" s="62"/>
      <c r="AR353" s="62"/>
      <c r="AS353" s="62"/>
      <c r="AT353" s="63"/>
      <c r="AU353" s="64"/>
      <c r="AV353" s="64"/>
      <c r="AW353" s="64"/>
      <c r="AX353" s="64"/>
      <c r="AY353" s="64"/>
      <c r="AZ353" s="64"/>
      <c r="BA353" s="64"/>
      <c r="BB353" s="137"/>
      <c r="BC353" s="137"/>
      <c r="BD353" s="137"/>
      <c r="BE353" s="137"/>
      <c r="BF353" s="137"/>
      <c r="BG353" s="137"/>
      <c r="BH353" s="138"/>
      <c r="BI353" s="138"/>
      <c r="BJ353" s="138"/>
      <c r="BK353" s="138"/>
      <c r="BL353" s="138"/>
      <c r="BM353" s="138"/>
      <c r="BN353" s="144" t="str">
        <f t="shared" si="20"/>
        <v/>
      </c>
      <c r="BO353" s="144"/>
      <c r="BP353" s="144"/>
      <c r="BQ353" s="144"/>
      <c r="BR353" s="144"/>
      <c r="BS353" s="144"/>
      <c r="BT353" s="44"/>
      <c r="BU353" s="43"/>
      <c r="BV353" s="43"/>
      <c r="BW353" s="43"/>
      <c r="BX353" s="16"/>
      <c r="BY353" s="16"/>
      <c r="BZ353" s="16"/>
    </row>
    <row r="354" spans="1:78" ht="11.25" hidden="1" customHeight="1" x14ac:dyDescent="0.2">
      <c r="F354" s="14">
        <f t="shared" si="21"/>
        <v>3</v>
      </c>
      <c r="AA354" s="50"/>
      <c r="AE354" s="80"/>
      <c r="AF354" s="79"/>
      <c r="AG354" s="79"/>
      <c r="AH354" s="79"/>
      <c r="AI354" s="79"/>
      <c r="AJ354" s="79"/>
      <c r="AK354" s="79"/>
      <c r="AL354" s="79"/>
      <c r="AM354" s="79"/>
      <c r="AN354" s="79"/>
      <c r="AO354" s="79"/>
      <c r="AP354" s="79"/>
      <c r="AQ354" s="79"/>
      <c r="AR354" s="79"/>
      <c r="AS354" s="79"/>
      <c r="AT354" s="80"/>
      <c r="AU354" s="81"/>
      <c r="AV354" s="81"/>
      <c r="AW354" s="81"/>
      <c r="AX354" s="81"/>
      <c r="AY354" s="81"/>
      <c r="AZ354" s="81"/>
      <c r="BA354" s="81"/>
      <c r="BB354" s="82"/>
      <c r="BC354" s="82"/>
      <c r="BD354" s="82"/>
      <c r="BE354" s="82"/>
      <c r="BF354" s="82"/>
      <c r="BG354" s="82"/>
      <c r="BH354" s="141"/>
      <c r="BI354" s="141"/>
      <c r="BJ354" s="141"/>
      <c r="BK354" s="141"/>
      <c r="BL354" s="141"/>
      <c r="BM354" s="141"/>
      <c r="BN354" s="141"/>
      <c r="BO354" s="141"/>
      <c r="BP354" s="141"/>
      <c r="BQ354" s="141"/>
      <c r="BR354" s="141"/>
      <c r="BS354" s="141"/>
      <c r="BT354" s="44"/>
      <c r="BU354" s="43"/>
      <c r="BV354" s="43"/>
      <c r="BW354" s="43"/>
      <c r="BX354" s="16"/>
      <c r="BY354" s="16"/>
      <c r="BZ354" s="16"/>
    </row>
    <row r="355" spans="1:78" ht="11.25" hidden="1" customHeight="1" x14ac:dyDescent="0.2">
      <c r="AA355" s="39"/>
      <c r="AE355" s="41"/>
      <c r="AT355" s="39"/>
      <c r="AU355" s="48"/>
      <c r="AV355" s="48"/>
      <c r="AW355" s="48"/>
      <c r="AX355" s="48"/>
      <c r="AY355" s="48"/>
      <c r="BB355" s="15"/>
      <c r="BC355" s="15"/>
      <c r="BD355" s="15"/>
      <c r="BE355" s="15"/>
      <c r="BF355" s="15"/>
      <c r="BG355" s="15"/>
      <c r="BH355" s="130"/>
      <c r="BI355" s="130"/>
      <c r="BJ355" s="130"/>
      <c r="BK355" s="130"/>
      <c r="BL355" s="130"/>
      <c r="BM355" s="130"/>
      <c r="BN355" s="130"/>
      <c r="BO355" s="130"/>
      <c r="BP355" s="130"/>
      <c r="BQ355" s="130"/>
      <c r="BR355" s="130"/>
      <c r="BS355" s="130"/>
      <c r="BT355" s="44"/>
      <c r="BX355" s="16"/>
      <c r="BY355" s="16"/>
      <c r="BZ355" s="16"/>
    </row>
    <row r="356" spans="1:78" ht="12.75" x14ac:dyDescent="0.2">
      <c r="F356" s="14">
        <v>4</v>
      </c>
      <c r="I356" s="37" t="s">
        <v>60</v>
      </c>
      <c r="AA356" s="38"/>
      <c r="AB356" s="41"/>
      <c r="AC356" s="39"/>
      <c r="AD356" s="40"/>
      <c r="AE356" s="41" t="str">
        <f>CONCATENATE("Groep ",F356)</f>
        <v>Groep 4</v>
      </c>
      <c r="AF356" s="39"/>
      <c r="AG356" s="42"/>
      <c r="AH356" s="39"/>
      <c r="BB356" s="130"/>
      <c r="BC356" s="130"/>
      <c r="BD356" s="130"/>
      <c r="BE356" s="130"/>
      <c r="BF356" s="130"/>
      <c r="BG356" s="130"/>
      <c r="BH356" s="130"/>
      <c r="BI356" s="130"/>
      <c r="BJ356" s="130"/>
      <c r="BK356" s="130"/>
      <c r="BL356" s="130"/>
      <c r="BM356" s="130"/>
      <c r="BN356" s="130"/>
      <c r="BO356" s="130"/>
      <c r="BP356" s="130"/>
      <c r="BQ356" s="130"/>
      <c r="BR356" s="130"/>
      <c r="BS356" s="130"/>
      <c r="BT356" s="44"/>
      <c r="BX356" s="16"/>
      <c r="BY356" s="16"/>
      <c r="BZ356" s="16"/>
    </row>
    <row r="357" spans="1:78" ht="31.5" customHeight="1" x14ac:dyDescent="0.2">
      <c r="A357" s="46" t="s">
        <v>64</v>
      </c>
      <c r="B357" s="46" t="s">
        <v>55</v>
      </c>
      <c r="C357" s="83" t="s">
        <v>27</v>
      </c>
      <c r="D357" s="83" t="s">
        <v>58</v>
      </c>
      <c r="E357" s="14" t="s">
        <v>57</v>
      </c>
      <c r="F357" s="14" t="s">
        <v>56</v>
      </c>
      <c r="G357" s="46" t="s">
        <v>65</v>
      </c>
      <c r="H357" s="46" t="s">
        <v>91</v>
      </c>
      <c r="I357" s="46" t="s">
        <v>174</v>
      </c>
      <c r="J357" s="46" t="s">
        <v>175</v>
      </c>
      <c r="N357" s="14">
        <v>0</v>
      </c>
      <c r="O357" s="14">
        <v>1</v>
      </c>
      <c r="P357" s="14">
        <v>2</v>
      </c>
      <c r="Q357" s="14">
        <v>3</v>
      </c>
      <c r="R357" s="14">
        <v>4</v>
      </c>
      <c r="S357" s="14">
        <v>5</v>
      </c>
      <c r="T357" s="14">
        <v>6</v>
      </c>
      <c r="U357" s="14">
        <v>7</v>
      </c>
      <c r="V357" s="14">
        <v>8</v>
      </c>
      <c r="W357" s="14" t="s">
        <v>49</v>
      </c>
      <c r="AA357" s="38"/>
      <c r="AB357" s="41"/>
      <c r="AC357" s="39"/>
      <c r="AD357" s="40"/>
      <c r="AE357" s="142" t="s">
        <v>83</v>
      </c>
      <c r="AF357" s="142"/>
      <c r="AG357" s="142"/>
      <c r="AH357" s="142"/>
      <c r="AI357" s="142"/>
      <c r="AJ357" s="142"/>
      <c r="AK357" s="142"/>
      <c r="AL357" s="142"/>
      <c r="AM357" s="142"/>
      <c r="AN357" s="142" t="s">
        <v>84</v>
      </c>
      <c r="AO357" s="142"/>
      <c r="AP357" s="142"/>
      <c r="AQ357" s="142"/>
      <c r="AR357" s="142"/>
      <c r="AS357" s="142"/>
      <c r="AT357" s="142"/>
      <c r="AU357" s="142"/>
      <c r="AV357" s="142"/>
      <c r="AW357" s="142"/>
      <c r="AX357" s="142"/>
      <c r="AY357" s="142"/>
      <c r="AZ357" s="142"/>
      <c r="BA357" s="142"/>
      <c r="BB357" s="142" t="s">
        <v>54</v>
      </c>
      <c r="BC357" s="142"/>
      <c r="BD357" s="142"/>
      <c r="BE357" s="142"/>
      <c r="BF357" s="142"/>
      <c r="BG357" s="142"/>
      <c r="BH357" s="143" t="s">
        <v>99</v>
      </c>
      <c r="BI357" s="143"/>
      <c r="BJ357" s="143"/>
      <c r="BK357" s="143"/>
      <c r="BL357" s="143"/>
      <c r="BM357" s="143"/>
      <c r="BN357" s="143" t="s">
        <v>52</v>
      </c>
      <c r="BO357" s="143"/>
      <c r="BP357" s="143"/>
      <c r="BQ357" s="143"/>
      <c r="BR357" s="143"/>
      <c r="BS357" s="143"/>
      <c r="BT357" s="44"/>
      <c r="BU357" s="43"/>
      <c r="BV357" s="45"/>
      <c r="BW357" s="45"/>
      <c r="BX357" s="16"/>
      <c r="BY357" s="16"/>
      <c r="BZ357" s="16"/>
    </row>
    <row r="358" spans="1:78" ht="12.75" x14ac:dyDescent="0.2">
      <c r="F358" s="14">
        <f>F383</f>
        <v>4</v>
      </c>
      <c r="G358" s="14" t="s">
        <v>168</v>
      </c>
      <c r="W358" s="14">
        <f>IF(F358="","",HLOOKUP(F358,$N$113:$V$119,7,0))</f>
        <v>1</v>
      </c>
      <c r="X358" s="14" t="str">
        <f>CONCATENATE(F358,A358,G358)</f>
        <v>4N</v>
      </c>
      <c r="AA358" s="50"/>
      <c r="AE358" s="136"/>
      <c r="AF358" s="136"/>
      <c r="AG358" s="136"/>
      <c r="AH358" s="136"/>
      <c r="AI358" s="136"/>
      <c r="AJ358" s="136"/>
      <c r="AK358" s="136"/>
      <c r="AL358" s="136"/>
      <c r="AM358" s="136"/>
      <c r="AN358" s="63"/>
      <c r="AO358" s="62"/>
      <c r="AP358" s="62"/>
      <c r="AQ358" s="62"/>
      <c r="AR358" s="62"/>
      <c r="AS358" s="62"/>
      <c r="AT358" s="63"/>
      <c r="AU358" s="64"/>
      <c r="AV358" s="64"/>
      <c r="AW358" s="64"/>
      <c r="AX358" s="64"/>
      <c r="AY358" s="64"/>
      <c r="AZ358" s="64"/>
      <c r="BA358" s="64"/>
      <c r="BB358" s="137"/>
      <c r="BC358" s="137"/>
      <c r="BD358" s="137"/>
      <c r="BE358" s="137"/>
      <c r="BF358" s="137"/>
      <c r="BG358" s="137"/>
      <c r="BH358" s="138"/>
      <c r="BI358" s="138"/>
      <c r="BJ358" s="138"/>
      <c r="BK358" s="138"/>
      <c r="BL358" s="138"/>
      <c r="BM358" s="138"/>
      <c r="BN358" s="139" t="str">
        <f>IF(BH358="","",BB358*BH358)</f>
        <v/>
      </c>
      <c r="BO358" s="139"/>
      <c r="BP358" s="139"/>
      <c r="BQ358" s="139"/>
      <c r="BR358" s="139"/>
      <c r="BS358" s="139"/>
      <c r="BT358" s="44"/>
      <c r="BX358" s="16"/>
      <c r="BY358" s="16"/>
      <c r="BZ358" s="16"/>
    </row>
    <row r="359" spans="1:78" ht="12.75" x14ac:dyDescent="0.2">
      <c r="F359" s="14">
        <f>F358</f>
        <v>4</v>
      </c>
      <c r="G359" s="14" t="s">
        <v>168</v>
      </c>
      <c r="W359" s="14">
        <f>IF(F359="","",HLOOKUP(F359,$N$113:$V$119,7,0))</f>
        <v>1</v>
      </c>
      <c r="X359" s="14" t="str">
        <f>CONCATENATE(F359,A359,G359)</f>
        <v>4N</v>
      </c>
      <c r="AA359" s="50"/>
      <c r="AE359" s="131"/>
      <c r="AF359" s="131"/>
      <c r="AG359" s="131"/>
      <c r="AH359" s="131"/>
      <c r="AI359" s="131"/>
      <c r="AJ359" s="131"/>
      <c r="AK359" s="131"/>
      <c r="AL359" s="131"/>
      <c r="AM359" s="131"/>
      <c r="AN359" s="88" t="s">
        <v>141</v>
      </c>
      <c r="AO359" s="53"/>
      <c r="AP359" s="53"/>
      <c r="AQ359" s="53"/>
      <c r="AR359" s="53"/>
      <c r="AS359" s="53"/>
      <c r="AT359" s="61"/>
      <c r="AU359" s="59"/>
      <c r="AV359" s="59"/>
      <c r="AW359" s="59"/>
      <c r="AX359" s="59"/>
      <c r="AY359" s="59"/>
      <c r="AZ359" s="59"/>
      <c r="BA359" s="59"/>
      <c r="BB359" s="132"/>
      <c r="BC359" s="132"/>
      <c r="BD359" s="132"/>
      <c r="BE359" s="132"/>
      <c r="BF359" s="132"/>
      <c r="BG359" s="132"/>
      <c r="BH359" s="133"/>
      <c r="BI359" s="133"/>
      <c r="BJ359" s="133"/>
      <c r="BK359" s="133"/>
      <c r="BL359" s="133"/>
      <c r="BM359" s="133"/>
      <c r="BN359" s="134" t="str">
        <f>IF(BH359="","",BB359*BH359)</f>
        <v/>
      </c>
      <c r="BO359" s="134"/>
      <c r="BP359" s="134"/>
      <c r="BQ359" s="134"/>
      <c r="BR359" s="134"/>
      <c r="BS359" s="134"/>
      <c r="BT359" s="44"/>
      <c r="BX359" s="16"/>
      <c r="BY359" s="16"/>
      <c r="BZ359" s="16"/>
    </row>
    <row r="360" spans="1:78" ht="12.75" customHeight="1" x14ac:dyDescent="0.2">
      <c r="A360" s="14" t="s">
        <v>56</v>
      </c>
      <c r="B360" s="14" t="s">
        <v>166</v>
      </c>
      <c r="C360" s="14">
        <v>1</v>
      </c>
      <c r="D360" s="14">
        <v>1</v>
      </c>
      <c r="F360" s="14">
        <f>F356</f>
        <v>4</v>
      </c>
      <c r="G360" s="14" t="s">
        <v>168</v>
      </c>
      <c r="I360" s="14">
        <f>IF(OR($AV$120="",$AV$120=Instellingen!$A$21),1,0)</f>
        <v>1</v>
      </c>
      <c r="W360" s="14">
        <f>IF(F360="","",HLOOKUP(F360,$N$113:$V$119,7,0))</f>
        <v>1</v>
      </c>
      <c r="X360" s="14" t="str">
        <f>CONCATENATE(F360,A360,G360)</f>
        <v>4GN</v>
      </c>
      <c r="AA360" s="38"/>
      <c r="AB360" s="41"/>
      <c r="AC360" s="39"/>
      <c r="AD360" s="40"/>
      <c r="AE360" s="136">
        <v>9789048713370</v>
      </c>
      <c r="AF360" s="136"/>
      <c r="AG360" s="136"/>
      <c r="AH360" s="136"/>
      <c r="AI360" s="136"/>
      <c r="AJ360" s="136"/>
      <c r="AK360" s="136"/>
      <c r="AL360" s="136"/>
      <c r="AM360" s="136"/>
      <c r="AN360" s="63" t="s">
        <v>113</v>
      </c>
      <c r="AO360" s="62"/>
      <c r="AP360" s="62"/>
      <c r="AQ360" s="62"/>
      <c r="AR360" s="62"/>
      <c r="AS360" s="62"/>
      <c r="AT360" s="63"/>
      <c r="AU360" s="64"/>
      <c r="AV360" s="64"/>
      <c r="AW360" s="64"/>
      <c r="AX360" s="64"/>
      <c r="AY360" s="64"/>
      <c r="AZ360" s="64"/>
      <c r="BA360" s="64"/>
      <c r="BB360" s="137">
        <v>65.25</v>
      </c>
      <c r="BC360" s="137"/>
      <c r="BD360" s="137"/>
      <c r="BE360" s="137"/>
      <c r="BF360" s="137"/>
      <c r="BG360" s="137"/>
      <c r="BH360" s="138">
        <f t="shared" ref="BH360:BH370" si="22">IF(B360="V",E360,IF(OR(B360="K",B360="L"),ROUNDUP(INDEX($N$115:$V$117,IF(B360="K",2,3),1+F360)*D360/C360,0),"fout"))*IF(I360="",1,I360)*IF(J360="",1,J360)*W360</f>
        <v>1</v>
      </c>
      <c r="BI360" s="138"/>
      <c r="BJ360" s="138"/>
      <c r="BK360" s="138"/>
      <c r="BL360" s="138"/>
      <c r="BM360" s="138"/>
      <c r="BN360" s="139">
        <f>IF(BH360="","",BB360*BH360)</f>
        <v>65.25</v>
      </c>
      <c r="BO360" s="139"/>
      <c r="BP360" s="139"/>
      <c r="BQ360" s="139"/>
      <c r="BR360" s="139"/>
      <c r="BS360" s="139"/>
      <c r="BT360" s="44"/>
      <c r="BU360" s="43"/>
      <c r="BV360" s="43"/>
      <c r="BW360" s="43"/>
      <c r="BX360" s="16"/>
      <c r="BY360" s="16"/>
      <c r="BZ360" s="16"/>
    </row>
    <row r="361" spans="1:78" ht="12.75" x14ac:dyDescent="0.2">
      <c r="A361" s="14" t="s">
        <v>56</v>
      </c>
      <c r="B361" s="14" t="s">
        <v>166</v>
      </c>
      <c r="C361" s="14">
        <v>1</v>
      </c>
      <c r="D361" s="14">
        <v>1</v>
      </c>
      <c r="F361" s="14">
        <f>F360</f>
        <v>4</v>
      </c>
      <c r="G361" s="14" t="s">
        <v>168</v>
      </c>
      <c r="I361" s="14">
        <f>IF(OR($AV$120="",$AV$120=Instellingen!$A$21),1,0)</f>
        <v>1</v>
      </c>
      <c r="W361" s="14">
        <f t="shared" ref="W361:W446" si="23">IF(F361="","",HLOOKUP(F361,$N$113:$V$119,7,0))</f>
        <v>1</v>
      </c>
      <c r="X361" s="14" t="str">
        <f>CONCATENATE(F361,A361,G361)</f>
        <v>4GN</v>
      </c>
      <c r="AA361" s="38"/>
      <c r="AB361" s="41"/>
      <c r="AC361" s="39"/>
      <c r="AD361" s="40"/>
      <c r="AE361" s="131">
        <v>9789048713981</v>
      </c>
      <c r="AF361" s="131"/>
      <c r="AG361" s="131"/>
      <c r="AH361" s="131"/>
      <c r="AI361" s="131"/>
      <c r="AJ361" s="131"/>
      <c r="AK361" s="131"/>
      <c r="AL361" s="131"/>
      <c r="AM361" s="131"/>
      <c r="AN361" s="60" t="s">
        <v>114</v>
      </c>
      <c r="AO361" s="53"/>
      <c r="AP361" s="53"/>
      <c r="AQ361" s="53"/>
      <c r="AR361" s="53"/>
      <c r="AS361" s="53"/>
      <c r="AT361" s="61"/>
      <c r="AU361" s="59"/>
      <c r="AV361" s="59"/>
      <c r="AW361" s="59"/>
      <c r="AX361" s="59"/>
      <c r="AY361" s="59"/>
      <c r="AZ361" s="59"/>
      <c r="BA361" s="59"/>
      <c r="BB361" s="132">
        <v>65.25</v>
      </c>
      <c r="BC361" s="132"/>
      <c r="BD361" s="132"/>
      <c r="BE361" s="132"/>
      <c r="BF361" s="132"/>
      <c r="BG361" s="132"/>
      <c r="BH361" s="133">
        <f t="shared" si="22"/>
        <v>1</v>
      </c>
      <c r="BI361" s="133"/>
      <c r="BJ361" s="133"/>
      <c r="BK361" s="133"/>
      <c r="BL361" s="133"/>
      <c r="BM361" s="133"/>
      <c r="BN361" s="134">
        <f t="shared" ref="BN361:BN392" si="24">IF(BH361="","",BB361*BH361)</f>
        <v>65.25</v>
      </c>
      <c r="BO361" s="134"/>
      <c r="BP361" s="134"/>
      <c r="BQ361" s="134"/>
      <c r="BR361" s="134"/>
      <c r="BS361" s="134"/>
      <c r="BT361" s="44"/>
      <c r="BU361" s="43"/>
      <c r="BV361" s="43"/>
      <c r="BW361" s="43"/>
      <c r="BX361" s="16"/>
      <c r="BY361" s="16"/>
      <c r="BZ361" s="16"/>
    </row>
    <row r="362" spans="1:78" ht="12.75" customHeight="1" x14ac:dyDescent="0.2">
      <c r="A362" s="14" t="s">
        <v>56</v>
      </c>
      <c r="B362" s="14" t="s">
        <v>167</v>
      </c>
      <c r="C362" s="14">
        <v>1</v>
      </c>
      <c r="D362" s="14">
        <v>1</v>
      </c>
      <c r="F362" s="14">
        <f t="shared" ref="F362:F393" si="25">F361</f>
        <v>4</v>
      </c>
      <c r="G362" s="14" t="s">
        <v>168</v>
      </c>
      <c r="W362" s="14">
        <f t="shared" si="23"/>
        <v>1</v>
      </c>
      <c r="X362" s="14" t="str">
        <f t="shared" ref="X362" si="26">CONCATENATE(F362,A362,G362)</f>
        <v>4GN</v>
      </c>
      <c r="AA362" s="38"/>
      <c r="AB362" s="41"/>
      <c r="AC362" s="39"/>
      <c r="AD362" s="40"/>
      <c r="AE362" s="136">
        <v>9789048713400</v>
      </c>
      <c r="AF362" s="136"/>
      <c r="AG362" s="136"/>
      <c r="AH362" s="136"/>
      <c r="AI362" s="136"/>
      <c r="AJ362" s="136"/>
      <c r="AK362" s="136"/>
      <c r="AL362" s="136"/>
      <c r="AM362" s="136"/>
      <c r="AN362" s="63" t="s">
        <v>115</v>
      </c>
      <c r="AO362" s="62"/>
      <c r="AP362" s="62"/>
      <c r="AQ362" s="62"/>
      <c r="AR362" s="62"/>
      <c r="AS362" s="62"/>
      <c r="AT362" s="63"/>
      <c r="AU362" s="64"/>
      <c r="AV362" s="64"/>
      <c r="AW362" s="64"/>
      <c r="AX362" s="64"/>
      <c r="AY362" s="64"/>
      <c r="AZ362" s="64"/>
      <c r="BA362" s="64"/>
      <c r="BB362" s="137">
        <v>21.1</v>
      </c>
      <c r="BC362" s="137"/>
      <c r="BD362" s="137"/>
      <c r="BE362" s="137"/>
      <c r="BF362" s="137"/>
      <c r="BG362" s="137"/>
      <c r="BH362" s="138">
        <f t="shared" si="22"/>
        <v>25</v>
      </c>
      <c r="BI362" s="138"/>
      <c r="BJ362" s="138"/>
      <c r="BK362" s="138"/>
      <c r="BL362" s="138"/>
      <c r="BM362" s="138"/>
      <c r="BN362" s="139">
        <f t="shared" si="24"/>
        <v>527.5</v>
      </c>
      <c r="BO362" s="139"/>
      <c r="BP362" s="139"/>
      <c r="BQ362" s="139"/>
      <c r="BR362" s="139"/>
      <c r="BS362" s="139"/>
      <c r="BT362" s="44"/>
      <c r="BU362" s="43"/>
      <c r="BV362" s="43"/>
      <c r="BW362" s="43"/>
      <c r="BX362" s="16"/>
      <c r="BY362" s="16"/>
      <c r="BZ362" s="16"/>
    </row>
    <row r="363" spans="1:78" ht="12.75" customHeight="1" x14ac:dyDescent="0.2">
      <c r="A363" s="14" t="s">
        <v>56</v>
      </c>
      <c r="B363" s="14" t="s">
        <v>167</v>
      </c>
      <c r="C363" s="14">
        <v>1</v>
      </c>
      <c r="D363" s="14">
        <v>1</v>
      </c>
      <c r="F363" s="14">
        <f t="shared" si="25"/>
        <v>4</v>
      </c>
      <c r="G363" s="14" t="s">
        <v>168</v>
      </c>
      <c r="W363" s="14">
        <f t="shared" si="23"/>
        <v>1</v>
      </c>
      <c r="X363" s="14" t="str">
        <f t="shared" ref="X363:X381" si="27">CONCATENATE(F363,A363,G363)</f>
        <v>4GN</v>
      </c>
      <c r="AA363" s="38"/>
      <c r="AB363" s="41"/>
      <c r="AC363" s="39"/>
      <c r="AD363" s="40"/>
      <c r="AE363" s="131">
        <v>9789048713974</v>
      </c>
      <c r="AF363" s="131"/>
      <c r="AG363" s="131"/>
      <c r="AH363" s="131"/>
      <c r="AI363" s="131"/>
      <c r="AJ363" s="131"/>
      <c r="AK363" s="131"/>
      <c r="AL363" s="131"/>
      <c r="AM363" s="131"/>
      <c r="AN363" s="60" t="s">
        <v>116</v>
      </c>
      <c r="AO363" s="53"/>
      <c r="AP363" s="53"/>
      <c r="AQ363" s="53"/>
      <c r="AR363" s="53"/>
      <c r="AS363" s="53"/>
      <c r="AT363" s="61"/>
      <c r="AU363" s="59"/>
      <c r="AV363" s="59"/>
      <c r="AW363" s="59"/>
      <c r="AX363" s="59"/>
      <c r="AY363" s="59"/>
      <c r="AZ363" s="59"/>
      <c r="BA363" s="59"/>
      <c r="BB363" s="132">
        <v>21.1</v>
      </c>
      <c r="BC363" s="132"/>
      <c r="BD363" s="132"/>
      <c r="BE363" s="132"/>
      <c r="BF363" s="132"/>
      <c r="BG363" s="132"/>
      <c r="BH363" s="133">
        <f t="shared" si="22"/>
        <v>25</v>
      </c>
      <c r="BI363" s="133"/>
      <c r="BJ363" s="133"/>
      <c r="BK363" s="133"/>
      <c r="BL363" s="133"/>
      <c r="BM363" s="133"/>
      <c r="BN363" s="134">
        <f t="shared" si="24"/>
        <v>527.5</v>
      </c>
      <c r="BO363" s="134"/>
      <c r="BP363" s="134"/>
      <c r="BQ363" s="134"/>
      <c r="BR363" s="134"/>
      <c r="BS363" s="134"/>
      <c r="BT363" s="71"/>
      <c r="BU363" s="72"/>
      <c r="BV363" s="72"/>
      <c r="BW363" s="72"/>
      <c r="BX363" s="16"/>
      <c r="BY363" s="16"/>
      <c r="BZ363" s="16"/>
    </row>
    <row r="364" spans="1:78" ht="12.75" x14ac:dyDescent="0.2">
      <c r="A364" s="14" t="s">
        <v>57</v>
      </c>
      <c r="B364" s="14" t="s">
        <v>167</v>
      </c>
      <c r="C364" s="14">
        <v>5</v>
      </c>
      <c r="D364" s="14">
        <v>1</v>
      </c>
      <c r="F364" s="14">
        <f t="shared" si="25"/>
        <v>4</v>
      </c>
      <c r="G364" s="14" t="s">
        <v>168</v>
      </c>
      <c r="W364" s="14">
        <f t="shared" si="23"/>
        <v>1</v>
      </c>
      <c r="X364" s="14" t="str">
        <f t="shared" si="27"/>
        <v>4VN</v>
      </c>
      <c r="AA364" s="38"/>
      <c r="AB364" s="41"/>
      <c r="AC364" s="39"/>
      <c r="AD364" s="40"/>
      <c r="AE364" s="136">
        <v>9789048713417</v>
      </c>
      <c r="AF364" s="136"/>
      <c r="AG364" s="136"/>
      <c r="AH364" s="136"/>
      <c r="AI364" s="136"/>
      <c r="AJ364" s="136"/>
      <c r="AK364" s="136"/>
      <c r="AL364" s="136"/>
      <c r="AM364" s="136"/>
      <c r="AN364" s="63" t="s">
        <v>191</v>
      </c>
      <c r="AO364" s="62"/>
      <c r="AP364" s="62"/>
      <c r="AQ364" s="62"/>
      <c r="AR364" s="62"/>
      <c r="AS364" s="62"/>
      <c r="AT364" s="63"/>
      <c r="AU364" s="64"/>
      <c r="AV364" s="64"/>
      <c r="AW364" s="64"/>
      <c r="AX364" s="64"/>
      <c r="AY364" s="64"/>
      <c r="AZ364" s="64"/>
      <c r="BA364" s="64"/>
      <c r="BB364" s="137">
        <v>16.350000000000001</v>
      </c>
      <c r="BC364" s="137"/>
      <c r="BD364" s="137"/>
      <c r="BE364" s="137"/>
      <c r="BF364" s="137"/>
      <c r="BG364" s="137"/>
      <c r="BH364" s="138">
        <f t="shared" si="22"/>
        <v>5</v>
      </c>
      <c r="BI364" s="138"/>
      <c r="BJ364" s="138"/>
      <c r="BK364" s="138"/>
      <c r="BL364" s="138"/>
      <c r="BM364" s="138"/>
      <c r="BN364" s="139">
        <f t="shared" si="24"/>
        <v>81.75</v>
      </c>
      <c r="BO364" s="139"/>
      <c r="BP364" s="139"/>
      <c r="BQ364" s="139"/>
      <c r="BR364" s="139"/>
      <c r="BS364" s="139"/>
      <c r="BT364" s="71"/>
      <c r="BU364" s="72"/>
      <c r="BV364" s="72"/>
      <c r="BW364" s="72"/>
      <c r="BX364" s="16"/>
      <c r="BY364" s="16"/>
      <c r="BZ364" s="16"/>
    </row>
    <row r="365" spans="1:78" ht="12.75" customHeight="1" x14ac:dyDescent="0.2">
      <c r="A365" s="14" t="s">
        <v>57</v>
      </c>
      <c r="B365" s="14" t="s">
        <v>167</v>
      </c>
      <c r="C365" s="14">
        <v>5</v>
      </c>
      <c r="D365" s="14">
        <v>1</v>
      </c>
      <c r="F365" s="14">
        <f t="shared" si="25"/>
        <v>4</v>
      </c>
      <c r="G365" s="14" t="s">
        <v>168</v>
      </c>
      <c r="W365" s="14">
        <f t="shared" si="23"/>
        <v>1</v>
      </c>
      <c r="X365" s="14" t="str">
        <f t="shared" si="27"/>
        <v>4VN</v>
      </c>
      <c r="AA365" s="38"/>
      <c r="AB365" s="41"/>
      <c r="AC365" s="39"/>
      <c r="AD365" s="40"/>
      <c r="AE365" s="131">
        <v>9789048713967</v>
      </c>
      <c r="AF365" s="131"/>
      <c r="AG365" s="131"/>
      <c r="AH365" s="131"/>
      <c r="AI365" s="131"/>
      <c r="AJ365" s="131"/>
      <c r="AK365" s="131"/>
      <c r="AL365" s="131"/>
      <c r="AM365" s="131"/>
      <c r="AN365" s="60" t="s">
        <v>192</v>
      </c>
      <c r="AO365" s="53"/>
      <c r="AP365" s="53"/>
      <c r="AQ365" s="53"/>
      <c r="AR365" s="53"/>
      <c r="AS365" s="53"/>
      <c r="AT365" s="61"/>
      <c r="AU365" s="59"/>
      <c r="AV365" s="59"/>
      <c r="AW365" s="59"/>
      <c r="AX365" s="59"/>
      <c r="AY365" s="59"/>
      <c r="AZ365" s="59"/>
      <c r="BA365" s="59"/>
      <c r="BB365" s="132">
        <v>16.350000000000001</v>
      </c>
      <c r="BC365" s="132"/>
      <c r="BD365" s="132"/>
      <c r="BE365" s="132"/>
      <c r="BF365" s="132"/>
      <c r="BG365" s="132"/>
      <c r="BH365" s="133">
        <f t="shared" si="22"/>
        <v>5</v>
      </c>
      <c r="BI365" s="133"/>
      <c r="BJ365" s="133"/>
      <c r="BK365" s="133"/>
      <c r="BL365" s="133"/>
      <c r="BM365" s="133"/>
      <c r="BN365" s="134">
        <f t="shared" si="24"/>
        <v>81.75</v>
      </c>
      <c r="BO365" s="134"/>
      <c r="BP365" s="134"/>
      <c r="BQ365" s="134"/>
      <c r="BR365" s="134"/>
      <c r="BS365" s="134"/>
      <c r="BT365" s="71"/>
      <c r="BU365" s="72"/>
      <c r="BV365" s="72"/>
      <c r="BW365" s="72"/>
      <c r="BX365" s="16"/>
      <c r="BY365" s="16"/>
      <c r="BZ365" s="16"/>
    </row>
    <row r="366" spans="1:78" ht="12.75" x14ac:dyDescent="0.2">
      <c r="A366" s="14" t="s">
        <v>56</v>
      </c>
      <c r="B366" s="14" t="s">
        <v>166</v>
      </c>
      <c r="C366" s="14">
        <v>1</v>
      </c>
      <c r="D366" s="14">
        <v>2</v>
      </c>
      <c r="F366" s="14">
        <f t="shared" si="25"/>
        <v>4</v>
      </c>
      <c r="G366" s="14" t="s">
        <v>168</v>
      </c>
      <c r="I366" s="14">
        <f>IF(OR($AV$120="",$AV$120=Instellingen!$A$21),1,0)</f>
        <v>1</v>
      </c>
      <c r="W366" s="14">
        <f t="shared" si="23"/>
        <v>1</v>
      </c>
      <c r="X366" s="14" t="str">
        <f t="shared" si="27"/>
        <v>4GN</v>
      </c>
      <c r="AA366" s="38"/>
      <c r="AB366" s="41"/>
      <c r="AC366" s="39"/>
      <c r="AD366" s="40"/>
      <c r="AE366" s="136">
        <v>9789048713394</v>
      </c>
      <c r="AF366" s="136"/>
      <c r="AG366" s="136"/>
      <c r="AH366" s="136"/>
      <c r="AI366" s="136"/>
      <c r="AJ366" s="136"/>
      <c r="AK366" s="136"/>
      <c r="AL366" s="136"/>
      <c r="AM366" s="136"/>
      <c r="AN366" s="63" t="s">
        <v>117</v>
      </c>
      <c r="AO366" s="62"/>
      <c r="AP366" s="62"/>
      <c r="AQ366" s="62"/>
      <c r="AR366" s="62"/>
      <c r="AS366" s="62"/>
      <c r="AT366" s="63"/>
      <c r="AU366" s="64"/>
      <c r="AV366" s="64"/>
      <c r="AW366" s="64"/>
      <c r="AX366" s="64"/>
      <c r="AY366" s="64"/>
      <c r="AZ366" s="64"/>
      <c r="BA366" s="64"/>
      <c r="BB366" s="137">
        <v>10.55</v>
      </c>
      <c r="BC366" s="137"/>
      <c r="BD366" s="137"/>
      <c r="BE366" s="137"/>
      <c r="BF366" s="137"/>
      <c r="BG366" s="137"/>
      <c r="BH366" s="138">
        <f t="shared" si="22"/>
        <v>2</v>
      </c>
      <c r="BI366" s="138"/>
      <c r="BJ366" s="138"/>
      <c r="BK366" s="138"/>
      <c r="BL366" s="138"/>
      <c r="BM366" s="138"/>
      <c r="BN366" s="139">
        <f t="shared" si="24"/>
        <v>21.1</v>
      </c>
      <c r="BO366" s="139"/>
      <c r="BP366" s="139"/>
      <c r="BQ366" s="139"/>
      <c r="BR366" s="139"/>
      <c r="BS366" s="139"/>
      <c r="BT366" s="71"/>
      <c r="BU366" s="72"/>
      <c r="BV366" s="72"/>
      <c r="BW366" s="72"/>
      <c r="BX366" s="16"/>
      <c r="BY366" s="16"/>
      <c r="BZ366" s="16"/>
    </row>
    <row r="367" spans="1:78" ht="12.75" customHeight="1" x14ac:dyDescent="0.2">
      <c r="A367" s="14" t="s">
        <v>56</v>
      </c>
      <c r="B367" s="14" t="s">
        <v>166</v>
      </c>
      <c r="C367" s="14">
        <v>1</v>
      </c>
      <c r="D367" s="14">
        <v>2</v>
      </c>
      <c r="F367" s="14">
        <f t="shared" si="25"/>
        <v>4</v>
      </c>
      <c r="G367" s="14" t="s">
        <v>168</v>
      </c>
      <c r="I367" s="14">
        <f>IF(OR($AV$120="",$AV$120=Instellingen!$A$21),1,0)</f>
        <v>1</v>
      </c>
      <c r="W367" s="14">
        <f t="shared" si="23"/>
        <v>1</v>
      </c>
      <c r="X367" s="14" t="str">
        <f t="shared" si="27"/>
        <v>4GN</v>
      </c>
      <c r="AA367" s="38"/>
      <c r="AB367" s="41"/>
      <c r="AC367" s="39"/>
      <c r="AD367" s="40"/>
      <c r="AE367" s="131">
        <v>9789048713998</v>
      </c>
      <c r="AF367" s="131"/>
      <c r="AG367" s="131"/>
      <c r="AH367" s="131"/>
      <c r="AI367" s="131"/>
      <c r="AJ367" s="131"/>
      <c r="AK367" s="131"/>
      <c r="AL367" s="131"/>
      <c r="AM367" s="131"/>
      <c r="AN367" s="60" t="s">
        <v>118</v>
      </c>
      <c r="AO367" s="53"/>
      <c r="AP367" s="53"/>
      <c r="AQ367" s="53"/>
      <c r="AR367" s="53"/>
      <c r="AS367" s="53"/>
      <c r="AT367" s="61"/>
      <c r="AU367" s="59"/>
      <c r="AV367" s="59"/>
      <c r="AW367" s="59"/>
      <c r="AX367" s="59"/>
      <c r="AY367" s="59"/>
      <c r="AZ367" s="59"/>
      <c r="BA367" s="59"/>
      <c r="BB367" s="132">
        <v>10.55</v>
      </c>
      <c r="BC367" s="132"/>
      <c r="BD367" s="132"/>
      <c r="BE367" s="132"/>
      <c r="BF367" s="132"/>
      <c r="BG367" s="132"/>
      <c r="BH367" s="133">
        <f t="shared" si="22"/>
        <v>2</v>
      </c>
      <c r="BI367" s="133"/>
      <c r="BJ367" s="133"/>
      <c r="BK367" s="133"/>
      <c r="BL367" s="133"/>
      <c r="BM367" s="133"/>
      <c r="BN367" s="134">
        <f t="shared" si="24"/>
        <v>21.1</v>
      </c>
      <c r="BO367" s="134"/>
      <c r="BP367" s="134"/>
      <c r="BQ367" s="134"/>
      <c r="BR367" s="134"/>
      <c r="BS367" s="134"/>
      <c r="BT367" s="71"/>
      <c r="BU367" s="72"/>
      <c r="BV367" s="72"/>
      <c r="BW367" s="72"/>
      <c r="BX367" s="16"/>
      <c r="BY367" s="16"/>
      <c r="BZ367" s="16"/>
    </row>
    <row r="368" spans="1:78" ht="12.75" x14ac:dyDescent="0.2">
      <c r="A368" s="14" t="s">
        <v>56</v>
      </c>
      <c r="B368" s="14" t="s">
        <v>166</v>
      </c>
      <c r="C368" s="14">
        <v>1</v>
      </c>
      <c r="D368" s="14">
        <v>1</v>
      </c>
      <c r="F368" s="14">
        <f t="shared" si="25"/>
        <v>4</v>
      </c>
      <c r="G368" s="14" t="s">
        <v>168</v>
      </c>
      <c r="I368" s="14">
        <f>IF(OR($AV$120="",$AV$120=Instellingen!$A$21),1,0)</f>
        <v>1</v>
      </c>
      <c r="W368" s="14">
        <f t="shared" si="23"/>
        <v>1</v>
      </c>
      <c r="X368" s="14" t="str">
        <f t="shared" si="27"/>
        <v>4GN</v>
      </c>
      <c r="AA368" s="38"/>
      <c r="AB368" s="41"/>
      <c r="AC368" s="39"/>
      <c r="AD368" s="40"/>
      <c r="AE368" s="136">
        <v>9789048713387</v>
      </c>
      <c r="AF368" s="136"/>
      <c r="AG368" s="136"/>
      <c r="AH368" s="136"/>
      <c r="AI368" s="136"/>
      <c r="AJ368" s="136"/>
      <c r="AK368" s="136"/>
      <c r="AL368" s="136"/>
      <c r="AM368" s="136"/>
      <c r="AN368" s="63" t="s">
        <v>119</v>
      </c>
      <c r="AO368" s="62"/>
      <c r="AP368" s="62"/>
      <c r="AQ368" s="62"/>
      <c r="AR368" s="62"/>
      <c r="AS368" s="62"/>
      <c r="AT368" s="63"/>
      <c r="AU368" s="64"/>
      <c r="AV368" s="64"/>
      <c r="AW368" s="64"/>
      <c r="AX368" s="64"/>
      <c r="AY368" s="64"/>
      <c r="AZ368" s="64"/>
      <c r="BA368" s="64"/>
      <c r="BB368" s="137">
        <v>65.25</v>
      </c>
      <c r="BC368" s="137"/>
      <c r="BD368" s="137"/>
      <c r="BE368" s="137"/>
      <c r="BF368" s="137"/>
      <c r="BG368" s="137"/>
      <c r="BH368" s="138">
        <f t="shared" si="22"/>
        <v>1</v>
      </c>
      <c r="BI368" s="138"/>
      <c r="BJ368" s="138"/>
      <c r="BK368" s="138"/>
      <c r="BL368" s="138"/>
      <c r="BM368" s="138"/>
      <c r="BN368" s="139">
        <f t="shared" si="24"/>
        <v>65.25</v>
      </c>
      <c r="BO368" s="139"/>
      <c r="BP368" s="139"/>
      <c r="BQ368" s="139"/>
      <c r="BR368" s="139"/>
      <c r="BS368" s="139"/>
      <c r="BT368" s="71"/>
      <c r="BU368" s="72"/>
      <c r="BV368" s="72"/>
      <c r="BW368" s="72"/>
      <c r="BX368" s="16"/>
      <c r="BY368" s="16"/>
      <c r="BZ368" s="16"/>
    </row>
    <row r="369" spans="1:78" ht="12.75" hidden="1" customHeight="1" x14ac:dyDescent="0.2">
      <c r="A369" s="14" t="s">
        <v>56</v>
      </c>
      <c r="B369" s="14" t="s">
        <v>166</v>
      </c>
      <c r="C369" s="14">
        <v>1</v>
      </c>
      <c r="D369" s="14">
        <v>1</v>
      </c>
      <c r="F369" s="14">
        <f t="shared" si="25"/>
        <v>4</v>
      </c>
      <c r="G369" s="14" t="s">
        <v>168</v>
      </c>
      <c r="I369" s="14">
        <f>IF(OR($AV$120="",$AV$120=Instellingen!$A$21),1,0)</f>
        <v>1</v>
      </c>
      <c r="W369" s="14">
        <f t="shared" si="23"/>
        <v>1</v>
      </c>
      <c r="X369" s="14" t="str">
        <f t="shared" si="27"/>
        <v>4GN</v>
      </c>
      <c r="AA369" s="38"/>
      <c r="AB369" s="41"/>
      <c r="AC369" s="39"/>
      <c r="AD369" s="40"/>
      <c r="AE369" s="131"/>
      <c r="AF369" s="131"/>
      <c r="AG369" s="131"/>
      <c r="AH369" s="131"/>
      <c r="AI369" s="131"/>
      <c r="AJ369" s="131"/>
      <c r="AK369" s="131"/>
      <c r="AL369" s="131"/>
      <c r="AM369" s="131"/>
      <c r="AN369" s="60"/>
      <c r="AO369" s="53"/>
      <c r="AP369" s="53"/>
      <c r="AQ369" s="53"/>
      <c r="AR369" s="53"/>
      <c r="AS369" s="53"/>
      <c r="AT369" s="61"/>
      <c r="AU369" s="59"/>
      <c r="AV369" s="59"/>
      <c r="AW369" s="59"/>
      <c r="AX369" s="59"/>
      <c r="AY369" s="59"/>
      <c r="AZ369" s="59"/>
      <c r="BA369" s="59"/>
      <c r="BB369" s="132"/>
      <c r="BC369" s="132"/>
      <c r="BD369" s="132"/>
      <c r="BE369" s="132"/>
      <c r="BF369" s="132"/>
      <c r="BG369" s="132"/>
      <c r="BH369" s="133"/>
      <c r="BI369" s="133"/>
      <c r="BJ369" s="133"/>
      <c r="BK369" s="133"/>
      <c r="BL369" s="133"/>
      <c r="BM369" s="133"/>
      <c r="BN369" s="134" t="str">
        <f t="shared" si="24"/>
        <v/>
      </c>
      <c r="BO369" s="134"/>
      <c r="BP369" s="134"/>
      <c r="BQ369" s="134"/>
      <c r="BR369" s="134"/>
      <c r="BS369" s="134"/>
      <c r="BT369" s="71"/>
      <c r="BU369" s="72"/>
      <c r="BV369" s="72"/>
      <c r="BW369" s="72"/>
      <c r="BX369" s="16"/>
      <c r="BY369" s="16"/>
      <c r="BZ369" s="16"/>
    </row>
    <row r="370" spans="1:78" ht="12.75" x14ac:dyDescent="0.2">
      <c r="A370" s="14" t="s">
        <v>56</v>
      </c>
      <c r="B370" s="14" t="s">
        <v>167</v>
      </c>
      <c r="C370" s="14">
        <v>5</v>
      </c>
      <c r="D370" s="14">
        <v>1</v>
      </c>
      <c r="F370" s="14">
        <f t="shared" si="25"/>
        <v>4</v>
      </c>
      <c r="G370" s="14" t="s">
        <v>168</v>
      </c>
      <c r="I370" s="14">
        <f>IF(OR($AV$120="",$AV$120=Instellingen!$A$21),1,0)</f>
        <v>1</v>
      </c>
      <c r="W370" s="14">
        <f t="shared" si="23"/>
        <v>1</v>
      </c>
      <c r="X370" s="14" t="str">
        <f t="shared" si="27"/>
        <v>4GN</v>
      </c>
      <c r="AA370" s="38"/>
      <c r="AB370" s="41"/>
      <c r="AC370" s="39"/>
      <c r="AD370" s="40"/>
      <c r="AE370" s="131">
        <v>9789048715015</v>
      </c>
      <c r="AF370" s="131"/>
      <c r="AG370" s="131"/>
      <c r="AH370" s="131"/>
      <c r="AI370" s="131"/>
      <c r="AJ370" s="131"/>
      <c r="AK370" s="131"/>
      <c r="AL370" s="131"/>
      <c r="AM370" s="131"/>
      <c r="AN370" s="125" t="s">
        <v>196</v>
      </c>
      <c r="AO370" s="126"/>
      <c r="AP370" s="126"/>
      <c r="AQ370" s="126"/>
      <c r="AR370" s="126"/>
      <c r="AS370" s="126"/>
      <c r="AT370" s="125"/>
      <c r="AU370" s="127"/>
      <c r="AV370" s="127"/>
      <c r="AW370" s="127"/>
      <c r="AX370" s="127"/>
      <c r="AY370" s="127"/>
      <c r="AZ370" s="127"/>
      <c r="BA370" s="127"/>
      <c r="BB370" s="146">
        <v>9.9</v>
      </c>
      <c r="BC370" s="146"/>
      <c r="BD370" s="146"/>
      <c r="BE370" s="146"/>
      <c r="BF370" s="146"/>
      <c r="BG370" s="146"/>
      <c r="BH370" s="147">
        <f t="shared" si="22"/>
        <v>5</v>
      </c>
      <c r="BI370" s="147"/>
      <c r="BJ370" s="147"/>
      <c r="BK370" s="147"/>
      <c r="BL370" s="147"/>
      <c r="BM370" s="147"/>
      <c r="BN370" s="148">
        <f t="shared" si="24"/>
        <v>49.5</v>
      </c>
      <c r="BO370" s="148"/>
      <c r="BP370" s="148"/>
      <c r="BQ370" s="148"/>
      <c r="BR370" s="148"/>
      <c r="BS370" s="148"/>
      <c r="BT370" s="71"/>
      <c r="BU370" s="72"/>
      <c r="BV370" s="72"/>
      <c r="BW370" s="72"/>
      <c r="BX370" s="16"/>
      <c r="BY370" s="16"/>
      <c r="BZ370" s="16"/>
    </row>
    <row r="371" spans="1:78" ht="12.75" customHeight="1" x14ac:dyDescent="0.2">
      <c r="A371" s="14" t="s">
        <v>56</v>
      </c>
      <c r="B371" s="14" t="s">
        <v>166</v>
      </c>
      <c r="C371" s="14">
        <v>1</v>
      </c>
      <c r="D371" s="14">
        <v>1</v>
      </c>
      <c r="F371" s="14">
        <f t="shared" si="25"/>
        <v>4</v>
      </c>
      <c r="G371" s="14" t="s">
        <v>168</v>
      </c>
      <c r="W371" s="14">
        <f t="shared" si="23"/>
        <v>1</v>
      </c>
      <c r="X371" s="14" t="str">
        <f t="shared" si="27"/>
        <v>4GN</v>
      </c>
      <c r="AA371" s="38"/>
      <c r="AB371" s="41"/>
      <c r="AC371" s="39"/>
      <c r="AD371" s="40"/>
      <c r="AE371" s="136"/>
      <c r="AF371" s="136"/>
      <c r="AG371" s="136"/>
      <c r="AH371" s="136"/>
      <c r="AI371" s="136"/>
      <c r="AJ371" s="136"/>
      <c r="AK371" s="136"/>
      <c r="AL371" s="136"/>
      <c r="AM371" s="136"/>
      <c r="AN371" s="128"/>
      <c r="AO371" s="62"/>
      <c r="AP371" s="62"/>
      <c r="AQ371" s="62"/>
      <c r="AR371" s="62"/>
      <c r="AS371" s="62"/>
      <c r="AT371" s="129"/>
      <c r="AU371" s="64"/>
      <c r="AV371" s="64"/>
      <c r="AW371" s="64"/>
      <c r="AX371" s="64"/>
      <c r="AY371" s="64"/>
      <c r="AZ371" s="64"/>
      <c r="BA371" s="64"/>
      <c r="BB371" s="137"/>
      <c r="BC371" s="137"/>
      <c r="BD371" s="137"/>
      <c r="BE371" s="137"/>
      <c r="BF371" s="137"/>
      <c r="BG371" s="137"/>
      <c r="BH371" s="138"/>
      <c r="BI371" s="138"/>
      <c r="BJ371" s="138"/>
      <c r="BK371" s="138"/>
      <c r="BL371" s="138"/>
      <c r="BM371" s="138"/>
      <c r="BN371" s="139" t="str">
        <f t="shared" si="24"/>
        <v/>
      </c>
      <c r="BO371" s="139"/>
      <c r="BP371" s="139"/>
      <c r="BQ371" s="139"/>
      <c r="BR371" s="139"/>
      <c r="BS371" s="139"/>
      <c r="BT371" s="71"/>
      <c r="BU371" s="72"/>
      <c r="BV371" s="72"/>
      <c r="BW371" s="72"/>
      <c r="BX371" s="16"/>
      <c r="BY371" s="16"/>
      <c r="BZ371" s="16"/>
    </row>
    <row r="372" spans="1:78" ht="12.75" x14ac:dyDescent="0.2">
      <c r="F372" s="14">
        <f t="shared" si="25"/>
        <v>4</v>
      </c>
      <c r="G372" s="14" t="s">
        <v>168</v>
      </c>
      <c r="I372" s="14">
        <f>IF(OR($AV$120="",$AV$120=Instellingen!$A$21),1,0)</f>
        <v>1</v>
      </c>
      <c r="W372" s="14">
        <f t="shared" si="23"/>
        <v>1</v>
      </c>
      <c r="X372" s="14" t="str">
        <f t="shared" si="27"/>
        <v>4N</v>
      </c>
      <c r="AA372" s="38"/>
      <c r="AB372" s="41"/>
      <c r="AC372" s="39"/>
      <c r="AD372" s="40"/>
      <c r="AE372" s="131"/>
      <c r="AF372" s="131"/>
      <c r="AG372" s="131"/>
      <c r="AH372" s="131"/>
      <c r="AI372" s="131"/>
      <c r="AJ372" s="131"/>
      <c r="AK372" s="131"/>
      <c r="AL372" s="131"/>
      <c r="AM372" s="131"/>
      <c r="AN372" s="125"/>
      <c r="AO372" s="126"/>
      <c r="AP372" s="126"/>
      <c r="AQ372" s="126"/>
      <c r="AR372" s="126"/>
      <c r="AS372" s="126"/>
      <c r="AT372" s="125"/>
      <c r="AU372" s="127"/>
      <c r="AV372" s="127"/>
      <c r="AW372" s="127"/>
      <c r="AX372" s="127"/>
      <c r="AY372" s="127"/>
      <c r="AZ372" s="127"/>
      <c r="BA372" s="127"/>
      <c r="BB372" s="146"/>
      <c r="BC372" s="146"/>
      <c r="BD372" s="146"/>
      <c r="BE372" s="146"/>
      <c r="BF372" s="146"/>
      <c r="BG372" s="146"/>
      <c r="BH372" s="147"/>
      <c r="BI372" s="147"/>
      <c r="BJ372" s="147"/>
      <c r="BK372" s="147"/>
      <c r="BL372" s="147"/>
      <c r="BM372" s="147"/>
      <c r="BN372" s="148"/>
      <c r="BO372" s="148"/>
      <c r="BP372" s="148"/>
      <c r="BQ372" s="148"/>
      <c r="BR372" s="148"/>
      <c r="BS372" s="148"/>
      <c r="BT372" s="71"/>
      <c r="BU372" s="72"/>
      <c r="BV372" s="72"/>
      <c r="BW372" s="72"/>
      <c r="BX372" s="16"/>
      <c r="BY372" s="16"/>
      <c r="BZ372" s="16"/>
    </row>
    <row r="373" spans="1:78" ht="12.75" customHeight="1" x14ac:dyDescent="0.2">
      <c r="F373" s="14">
        <f t="shared" si="25"/>
        <v>4</v>
      </c>
      <c r="G373" s="14" t="s">
        <v>168</v>
      </c>
      <c r="I373" s="14">
        <f>IF(OR($AV$120="",$AV$120=Instellingen!$A$21),1,0)</f>
        <v>1</v>
      </c>
      <c r="W373" s="14">
        <f t="shared" si="23"/>
        <v>1</v>
      </c>
      <c r="X373" s="14" t="str">
        <f t="shared" si="27"/>
        <v>4N</v>
      </c>
      <c r="AA373" s="38"/>
      <c r="AB373" s="41"/>
      <c r="AC373" s="39"/>
      <c r="AD373" s="40"/>
      <c r="AE373" s="131"/>
      <c r="AF373" s="131"/>
      <c r="AG373" s="131"/>
      <c r="AH373" s="131"/>
      <c r="AI373" s="131"/>
      <c r="AJ373" s="131"/>
      <c r="AK373" s="131"/>
      <c r="AL373" s="131"/>
      <c r="AM373" s="131"/>
      <c r="AN373" s="88" t="s">
        <v>121</v>
      </c>
      <c r="AO373" s="53"/>
      <c r="AP373" s="53"/>
      <c r="AQ373" s="53"/>
      <c r="AR373" s="53"/>
      <c r="AS373" s="53"/>
      <c r="AT373" s="61"/>
      <c r="AU373" s="59"/>
      <c r="AV373" s="59"/>
      <c r="AW373" s="59"/>
      <c r="AX373" s="59"/>
      <c r="AY373" s="59"/>
      <c r="AZ373" s="59"/>
      <c r="BA373" s="59"/>
      <c r="BB373" s="132"/>
      <c r="BC373" s="132"/>
      <c r="BD373" s="132"/>
      <c r="BE373" s="132"/>
      <c r="BF373" s="132"/>
      <c r="BG373" s="132"/>
      <c r="BH373" s="133"/>
      <c r="BI373" s="133"/>
      <c r="BJ373" s="133"/>
      <c r="BK373" s="133"/>
      <c r="BL373" s="133"/>
      <c r="BM373" s="133"/>
      <c r="BN373" s="134"/>
      <c r="BO373" s="134"/>
      <c r="BP373" s="134"/>
      <c r="BQ373" s="134"/>
      <c r="BR373" s="134"/>
      <c r="BS373" s="134"/>
      <c r="BT373" s="71"/>
      <c r="BU373" s="72"/>
      <c r="BV373" s="72"/>
      <c r="BW373" s="72"/>
      <c r="BX373" s="16"/>
      <c r="BY373" s="16"/>
      <c r="BZ373" s="16"/>
    </row>
    <row r="374" spans="1:78" ht="12.75" x14ac:dyDescent="0.2">
      <c r="A374" s="14" t="s">
        <v>56</v>
      </c>
      <c r="B374" s="14" t="s">
        <v>166</v>
      </c>
      <c r="C374" s="14">
        <v>1</v>
      </c>
      <c r="D374" s="14">
        <v>1</v>
      </c>
      <c r="F374" s="14">
        <f t="shared" si="25"/>
        <v>4</v>
      </c>
      <c r="G374" s="14" t="s">
        <v>168</v>
      </c>
      <c r="I374" s="14">
        <f>IF(OR($AV$120="",$AV$120=Instellingen!$A$21),1,0)</f>
        <v>1</v>
      </c>
      <c r="W374" s="14">
        <f t="shared" si="23"/>
        <v>1</v>
      </c>
      <c r="X374" s="14" t="str">
        <f t="shared" si="27"/>
        <v>4GN</v>
      </c>
      <c r="AA374" s="38"/>
      <c r="AB374" s="41"/>
      <c r="AC374" s="39"/>
      <c r="AD374" s="40"/>
      <c r="AE374" s="136">
        <v>9789048713318</v>
      </c>
      <c r="AF374" s="136"/>
      <c r="AG374" s="136"/>
      <c r="AH374" s="136"/>
      <c r="AI374" s="136"/>
      <c r="AJ374" s="136"/>
      <c r="AK374" s="136"/>
      <c r="AL374" s="136"/>
      <c r="AM374" s="136"/>
      <c r="AN374" s="63" t="s">
        <v>113</v>
      </c>
      <c r="AO374" s="62"/>
      <c r="AP374" s="62"/>
      <c r="AQ374" s="62"/>
      <c r="AR374" s="62"/>
      <c r="AS374" s="62"/>
      <c r="AT374" s="63"/>
      <c r="AU374" s="64"/>
      <c r="AV374" s="64"/>
      <c r="AW374" s="64"/>
      <c r="AX374" s="64"/>
      <c r="AY374" s="64"/>
      <c r="AZ374" s="64"/>
      <c r="BA374" s="64"/>
      <c r="BB374" s="137">
        <v>65.05</v>
      </c>
      <c r="BC374" s="137"/>
      <c r="BD374" s="137"/>
      <c r="BE374" s="137"/>
      <c r="BF374" s="137"/>
      <c r="BG374" s="137"/>
      <c r="BH374" s="138">
        <f t="shared" ref="BH374:BH382" si="28">IF(B374="V",E374,IF(OR(B374="K",B374="L"),ROUNDUP(INDEX($N$115:$V$117,IF(B374="K",2,3),1+F374)*D374/C374,0),"fout"))*IF(I374="",1,I374)*IF(J374="",1,J374)*W374</f>
        <v>1</v>
      </c>
      <c r="BI374" s="138"/>
      <c r="BJ374" s="138"/>
      <c r="BK374" s="138"/>
      <c r="BL374" s="138"/>
      <c r="BM374" s="138"/>
      <c r="BN374" s="139">
        <f t="shared" si="24"/>
        <v>65.05</v>
      </c>
      <c r="BO374" s="139"/>
      <c r="BP374" s="139"/>
      <c r="BQ374" s="139"/>
      <c r="BR374" s="139"/>
      <c r="BS374" s="139"/>
      <c r="BT374" s="71"/>
      <c r="BU374" s="72"/>
      <c r="BV374" s="72"/>
      <c r="BW374" s="72"/>
      <c r="BX374" s="16"/>
      <c r="BY374" s="16"/>
      <c r="BZ374" s="16"/>
    </row>
    <row r="375" spans="1:78" ht="12.75" customHeight="1" x14ac:dyDescent="0.2">
      <c r="A375" s="14" t="s">
        <v>56</v>
      </c>
      <c r="B375" s="14" t="s">
        <v>166</v>
      </c>
      <c r="C375" s="14">
        <v>1</v>
      </c>
      <c r="D375" s="14">
        <v>1</v>
      </c>
      <c r="F375" s="14">
        <f t="shared" si="25"/>
        <v>4</v>
      </c>
      <c r="G375" s="14" t="s">
        <v>168</v>
      </c>
      <c r="I375" s="14">
        <f>IF(OR($AV$120="",$AV$120=Instellingen!$A$21),1,0)</f>
        <v>1</v>
      </c>
      <c r="W375" s="14">
        <f t="shared" si="23"/>
        <v>1</v>
      </c>
      <c r="X375" s="14" t="str">
        <f t="shared" si="27"/>
        <v>4GN</v>
      </c>
      <c r="AA375" s="38"/>
      <c r="AB375" s="41"/>
      <c r="AC375" s="39"/>
      <c r="AD375" s="40"/>
      <c r="AE375" s="131">
        <v>9789048714094</v>
      </c>
      <c r="AF375" s="131"/>
      <c r="AG375" s="131"/>
      <c r="AH375" s="131"/>
      <c r="AI375" s="131"/>
      <c r="AJ375" s="131"/>
      <c r="AK375" s="131"/>
      <c r="AL375" s="131"/>
      <c r="AM375" s="131"/>
      <c r="AN375" s="60" t="s">
        <v>114</v>
      </c>
      <c r="AO375" s="53"/>
      <c r="AP375" s="53"/>
      <c r="AQ375" s="53"/>
      <c r="AR375" s="53"/>
      <c r="AS375" s="53"/>
      <c r="AT375" s="61"/>
      <c r="AU375" s="59"/>
      <c r="AV375" s="59"/>
      <c r="AW375" s="59"/>
      <c r="AX375" s="59"/>
      <c r="AY375" s="59"/>
      <c r="AZ375" s="59"/>
      <c r="BA375" s="59"/>
      <c r="BB375" s="132">
        <v>65.05</v>
      </c>
      <c r="BC375" s="132"/>
      <c r="BD375" s="132"/>
      <c r="BE375" s="132"/>
      <c r="BF375" s="132"/>
      <c r="BG375" s="132"/>
      <c r="BH375" s="133">
        <f t="shared" si="28"/>
        <v>1</v>
      </c>
      <c r="BI375" s="133"/>
      <c r="BJ375" s="133"/>
      <c r="BK375" s="133"/>
      <c r="BL375" s="133"/>
      <c r="BM375" s="133"/>
      <c r="BN375" s="134">
        <f t="shared" si="24"/>
        <v>65.05</v>
      </c>
      <c r="BO375" s="134"/>
      <c r="BP375" s="134"/>
      <c r="BQ375" s="134"/>
      <c r="BR375" s="134"/>
      <c r="BS375" s="134"/>
      <c r="BT375" s="71"/>
      <c r="BU375" s="72"/>
      <c r="BV375" s="72"/>
      <c r="BW375" s="72"/>
      <c r="BX375" s="16"/>
      <c r="BY375" s="16"/>
      <c r="BZ375" s="16"/>
    </row>
    <row r="376" spans="1:78" ht="12.75" x14ac:dyDescent="0.2">
      <c r="A376" s="14" t="s">
        <v>57</v>
      </c>
      <c r="B376" s="14" t="s">
        <v>167</v>
      </c>
      <c r="C376" s="14">
        <v>5</v>
      </c>
      <c r="D376" s="14">
        <v>1</v>
      </c>
      <c r="F376" s="14">
        <f t="shared" si="25"/>
        <v>4</v>
      </c>
      <c r="G376" s="14" t="s">
        <v>168</v>
      </c>
      <c r="J376" s="14">
        <f>IF(OR($AV$124="",$AV$124=Instellingen!$A$21),1,0)</f>
        <v>1</v>
      </c>
      <c r="W376" s="14">
        <f t="shared" si="23"/>
        <v>1</v>
      </c>
      <c r="X376" s="14" t="str">
        <f t="shared" si="27"/>
        <v>4VN</v>
      </c>
      <c r="AA376" s="38"/>
      <c r="AB376" s="41"/>
      <c r="AC376" s="39"/>
      <c r="AD376" s="40"/>
      <c r="AE376" s="136">
        <v>9789048713356</v>
      </c>
      <c r="AF376" s="136"/>
      <c r="AG376" s="136"/>
      <c r="AH376" s="136"/>
      <c r="AI376" s="136"/>
      <c r="AJ376" s="136"/>
      <c r="AK376" s="136"/>
      <c r="AL376" s="136"/>
      <c r="AM376" s="136"/>
      <c r="AN376" s="63" t="s">
        <v>191</v>
      </c>
      <c r="AO376" s="62"/>
      <c r="AP376" s="62"/>
      <c r="AQ376" s="62"/>
      <c r="AR376" s="62"/>
      <c r="AS376" s="62"/>
      <c r="AT376" s="63"/>
      <c r="AU376" s="64"/>
      <c r="AV376" s="64"/>
      <c r="AW376" s="64"/>
      <c r="AX376" s="64"/>
      <c r="AY376" s="64"/>
      <c r="AZ376" s="64"/>
      <c r="BA376" s="64"/>
      <c r="BB376" s="137">
        <v>16.350000000000001</v>
      </c>
      <c r="BC376" s="137"/>
      <c r="BD376" s="137"/>
      <c r="BE376" s="137"/>
      <c r="BF376" s="137"/>
      <c r="BG376" s="137"/>
      <c r="BH376" s="138">
        <f t="shared" si="28"/>
        <v>5</v>
      </c>
      <c r="BI376" s="138"/>
      <c r="BJ376" s="138"/>
      <c r="BK376" s="138"/>
      <c r="BL376" s="138"/>
      <c r="BM376" s="138"/>
      <c r="BN376" s="139">
        <f t="shared" si="24"/>
        <v>81.75</v>
      </c>
      <c r="BO376" s="139"/>
      <c r="BP376" s="139"/>
      <c r="BQ376" s="139"/>
      <c r="BR376" s="139"/>
      <c r="BS376" s="139"/>
      <c r="BT376" s="71"/>
      <c r="BU376" s="72"/>
      <c r="BV376" s="72"/>
      <c r="BW376" s="72"/>
      <c r="BX376" s="16"/>
      <c r="BY376" s="16"/>
      <c r="BZ376" s="16"/>
    </row>
    <row r="377" spans="1:78" ht="12.75" customHeight="1" x14ac:dyDescent="0.2">
      <c r="A377" s="14" t="s">
        <v>57</v>
      </c>
      <c r="B377" s="14" t="s">
        <v>167</v>
      </c>
      <c r="C377" s="14">
        <v>5</v>
      </c>
      <c r="D377" s="14">
        <v>1</v>
      </c>
      <c r="F377" s="14">
        <f t="shared" si="25"/>
        <v>4</v>
      </c>
      <c r="G377" s="14" t="s">
        <v>168</v>
      </c>
      <c r="J377" s="14">
        <f>IF(OR($AV$124="",$AV$124=Instellingen!$A$21),1,0)</f>
        <v>1</v>
      </c>
      <c r="W377" s="14">
        <f t="shared" si="23"/>
        <v>1</v>
      </c>
      <c r="X377" s="14" t="str">
        <f t="shared" si="27"/>
        <v>4VN</v>
      </c>
      <c r="AA377" s="38"/>
      <c r="AB377" s="41"/>
      <c r="AC377" s="39"/>
      <c r="AD377" s="40"/>
      <c r="AE377" s="131">
        <v>9789048714117</v>
      </c>
      <c r="AF377" s="131"/>
      <c r="AG377" s="131"/>
      <c r="AH377" s="131"/>
      <c r="AI377" s="131"/>
      <c r="AJ377" s="131"/>
      <c r="AK377" s="131"/>
      <c r="AL377" s="131"/>
      <c r="AM377" s="131"/>
      <c r="AN377" s="60" t="s">
        <v>192</v>
      </c>
      <c r="AO377" s="53"/>
      <c r="AP377" s="53"/>
      <c r="AQ377" s="53"/>
      <c r="AR377" s="53"/>
      <c r="AS377" s="53"/>
      <c r="AT377" s="61"/>
      <c r="AU377" s="59"/>
      <c r="AV377" s="59"/>
      <c r="AW377" s="59"/>
      <c r="AX377" s="59"/>
      <c r="AY377" s="59"/>
      <c r="AZ377" s="59"/>
      <c r="BA377" s="59"/>
      <c r="BB377" s="132">
        <v>16.350000000000001</v>
      </c>
      <c r="BC377" s="132"/>
      <c r="BD377" s="132"/>
      <c r="BE377" s="132"/>
      <c r="BF377" s="132"/>
      <c r="BG377" s="132"/>
      <c r="BH377" s="133">
        <f t="shared" si="28"/>
        <v>5</v>
      </c>
      <c r="BI377" s="133"/>
      <c r="BJ377" s="133"/>
      <c r="BK377" s="133"/>
      <c r="BL377" s="133"/>
      <c r="BM377" s="133"/>
      <c r="BN377" s="134">
        <f t="shared" si="24"/>
        <v>81.75</v>
      </c>
      <c r="BO377" s="134"/>
      <c r="BP377" s="134"/>
      <c r="BQ377" s="134"/>
      <c r="BR377" s="134"/>
      <c r="BS377" s="134"/>
      <c r="BT377" s="71"/>
      <c r="BU377" s="72"/>
      <c r="BV377" s="72"/>
      <c r="BW377" s="72"/>
      <c r="BX377" s="16"/>
      <c r="BY377" s="16"/>
      <c r="BZ377" s="16"/>
    </row>
    <row r="378" spans="1:78" ht="12.75" x14ac:dyDescent="0.2">
      <c r="A378" s="14" t="s">
        <v>56</v>
      </c>
      <c r="B378" s="14" t="s">
        <v>166</v>
      </c>
      <c r="C378" s="14">
        <v>1</v>
      </c>
      <c r="D378" s="14">
        <v>2</v>
      </c>
      <c r="F378" s="14">
        <f t="shared" si="25"/>
        <v>4</v>
      </c>
      <c r="G378" s="14" t="s">
        <v>168</v>
      </c>
      <c r="I378" s="14">
        <f>IF(OR($AV$120="",$AV$120=Instellingen!$A$21),1,0)</f>
        <v>1</v>
      </c>
      <c r="W378" s="14">
        <f t="shared" si="23"/>
        <v>1</v>
      </c>
      <c r="X378" s="14" t="str">
        <f t="shared" si="27"/>
        <v>4GN</v>
      </c>
      <c r="AA378" s="38"/>
      <c r="AB378" s="41"/>
      <c r="AC378" s="39"/>
      <c r="AD378" s="40"/>
      <c r="AE378" s="136">
        <v>9789048713332</v>
      </c>
      <c r="AF378" s="136"/>
      <c r="AG378" s="136"/>
      <c r="AH378" s="136"/>
      <c r="AI378" s="136"/>
      <c r="AJ378" s="136"/>
      <c r="AK378" s="136"/>
      <c r="AL378" s="136"/>
      <c r="AM378" s="136"/>
      <c r="AN378" s="63" t="s">
        <v>117</v>
      </c>
      <c r="AO378" s="62"/>
      <c r="AP378" s="62"/>
      <c r="AQ378" s="62"/>
      <c r="AR378" s="62"/>
      <c r="AS378" s="62"/>
      <c r="AT378" s="63"/>
      <c r="AU378" s="64"/>
      <c r="AV378" s="64"/>
      <c r="AW378" s="64"/>
      <c r="AX378" s="64"/>
      <c r="AY378" s="64"/>
      <c r="AZ378" s="64"/>
      <c r="BA378" s="64"/>
      <c r="BB378" s="137">
        <v>10.55</v>
      </c>
      <c r="BC378" s="137"/>
      <c r="BD378" s="137"/>
      <c r="BE378" s="137"/>
      <c r="BF378" s="137"/>
      <c r="BG378" s="137"/>
      <c r="BH378" s="138">
        <f t="shared" si="28"/>
        <v>2</v>
      </c>
      <c r="BI378" s="138"/>
      <c r="BJ378" s="138"/>
      <c r="BK378" s="138"/>
      <c r="BL378" s="138"/>
      <c r="BM378" s="138"/>
      <c r="BN378" s="139">
        <f t="shared" si="24"/>
        <v>21.1</v>
      </c>
      <c r="BO378" s="139"/>
      <c r="BP378" s="139"/>
      <c r="BQ378" s="139"/>
      <c r="BR378" s="139"/>
      <c r="BS378" s="139"/>
      <c r="BT378" s="71"/>
      <c r="BU378" s="72"/>
      <c r="BV378" s="72"/>
      <c r="BW378" s="72"/>
      <c r="BX378" s="16"/>
      <c r="BY378" s="16"/>
      <c r="BZ378" s="16"/>
    </row>
    <row r="379" spans="1:78" ht="12.75" customHeight="1" x14ac:dyDescent="0.2">
      <c r="A379" s="14" t="s">
        <v>56</v>
      </c>
      <c r="B379" s="14" t="s">
        <v>166</v>
      </c>
      <c r="C379" s="14">
        <v>1</v>
      </c>
      <c r="D379" s="14">
        <v>2</v>
      </c>
      <c r="F379" s="14">
        <f t="shared" si="25"/>
        <v>4</v>
      </c>
      <c r="G379" s="14" t="s">
        <v>168</v>
      </c>
      <c r="I379" s="14">
        <f>IF(OR($AV$120="",$AV$120=Instellingen!$A$21),1,0)</f>
        <v>1</v>
      </c>
      <c r="W379" s="14">
        <f t="shared" si="23"/>
        <v>1</v>
      </c>
      <c r="X379" s="14" t="str">
        <f t="shared" si="27"/>
        <v>4GN</v>
      </c>
      <c r="AA379" s="38"/>
      <c r="AB379" s="41"/>
      <c r="AC379" s="39"/>
      <c r="AD379" s="40"/>
      <c r="AE379" s="131">
        <v>9789048714100</v>
      </c>
      <c r="AF379" s="131"/>
      <c r="AG379" s="131"/>
      <c r="AH379" s="131"/>
      <c r="AI379" s="131"/>
      <c r="AJ379" s="131"/>
      <c r="AK379" s="131"/>
      <c r="AL379" s="131"/>
      <c r="AM379" s="131"/>
      <c r="AN379" s="60" t="s">
        <v>118</v>
      </c>
      <c r="AO379" s="53"/>
      <c r="AP379" s="53"/>
      <c r="AQ379" s="53"/>
      <c r="AR379" s="53"/>
      <c r="AS379" s="53"/>
      <c r="AT379" s="61"/>
      <c r="AU379" s="59"/>
      <c r="AV379" s="59"/>
      <c r="AW379" s="59"/>
      <c r="AX379" s="59"/>
      <c r="AY379" s="59"/>
      <c r="AZ379" s="59"/>
      <c r="BA379" s="59"/>
      <c r="BB379" s="132">
        <v>10.55</v>
      </c>
      <c r="BC379" s="132"/>
      <c r="BD379" s="132"/>
      <c r="BE379" s="132"/>
      <c r="BF379" s="132"/>
      <c r="BG379" s="132"/>
      <c r="BH379" s="133">
        <f t="shared" si="28"/>
        <v>2</v>
      </c>
      <c r="BI379" s="133"/>
      <c r="BJ379" s="133"/>
      <c r="BK379" s="133"/>
      <c r="BL379" s="133"/>
      <c r="BM379" s="133"/>
      <c r="BN379" s="134">
        <f t="shared" si="24"/>
        <v>21.1</v>
      </c>
      <c r="BO379" s="134"/>
      <c r="BP379" s="134"/>
      <c r="BQ379" s="134"/>
      <c r="BR379" s="134"/>
      <c r="BS379" s="134"/>
      <c r="BT379" s="71"/>
      <c r="BU379" s="72"/>
      <c r="BV379" s="72"/>
      <c r="BW379" s="72"/>
      <c r="BX379" s="16"/>
      <c r="BY379" s="16"/>
      <c r="BZ379" s="16"/>
    </row>
    <row r="380" spans="1:78" ht="12.75" x14ac:dyDescent="0.2">
      <c r="A380" s="14" t="s">
        <v>56</v>
      </c>
      <c r="B380" s="14" t="s">
        <v>166</v>
      </c>
      <c r="C380" s="14">
        <v>1</v>
      </c>
      <c r="D380" s="14">
        <v>1</v>
      </c>
      <c r="F380" s="14">
        <f t="shared" si="25"/>
        <v>4</v>
      </c>
      <c r="G380" s="14" t="s">
        <v>168</v>
      </c>
      <c r="I380" s="14">
        <f>IF(OR($AV$120="",$AV$120=Instellingen!$A$21),1,0)</f>
        <v>1</v>
      </c>
      <c r="W380" s="14">
        <f t="shared" si="23"/>
        <v>1</v>
      </c>
      <c r="X380" s="14" t="str">
        <f t="shared" si="27"/>
        <v>4GN</v>
      </c>
      <c r="AA380" s="38"/>
      <c r="AB380" s="41"/>
      <c r="AC380" s="39"/>
      <c r="AD380" s="40"/>
      <c r="AE380" s="136">
        <v>9789048713325</v>
      </c>
      <c r="AF380" s="136"/>
      <c r="AG380" s="136"/>
      <c r="AH380" s="136"/>
      <c r="AI380" s="136"/>
      <c r="AJ380" s="136"/>
      <c r="AK380" s="136"/>
      <c r="AL380" s="136"/>
      <c r="AM380" s="136"/>
      <c r="AN380" s="63" t="s">
        <v>119</v>
      </c>
      <c r="AO380" s="62"/>
      <c r="AP380" s="62"/>
      <c r="AQ380" s="62"/>
      <c r="AR380" s="62"/>
      <c r="AS380" s="62"/>
      <c r="AT380" s="63"/>
      <c r="AU380" s="64"/>
      <c r="AV380" s="64"/>
      <c r="AW380" s="64"/>
      <c r="AX380" s="64"/>
      <c r="AY380" s="64"/>
      <c r="AZ380" s="64"/>
      <c r="BA380" s="64"/>
      <c r="BB380" s="137">
        <v>97.25</v>
      </c>
      <c r="BC380" s="137"/>
      <c r="BD380" s="137"/>
      <c r="BE380" s="137"/>
      <c r="BF380" s="137"/>
      <c r="BG380" s="137"/>
      <c r="BH380" s="138">
        <f t="shared" si="28"/>
        <v>1</v>
      </c>
      <c r="BI380" s="138"/>
      <c r="BJ380" s="138"/>
      <c r="BK380" s="138"/>
      <c r="BL380" s="138"/>
      <c r="BM380" s="138"/>
      <c r="BN380" s="139">
        <f t="shared" si="24"/>
        <v>97.25</v>
      </c>
      <c r="BO380" s="139"/>
      <c r="BP380" s="139"/>
      <c r="BQ380" s="139"/>
      <c r="BR380" s="139"/>
      <c r="BS380" s="139"/>
      <c r="BT380" s="71"/>
      <c r="BU380" s="72"/>
      <c r="BV380" s="72"/>
      <c r="BW380" s="72"/>
      <c r="BX380" s="16"/>
      <c r="BY380" s="16"/>
      <c r="BZ380" s="16"/>
    </row>
    <row r="381" spans="1:78" ht="12.75" hidden="1" customHeight="1" x14ac:dyDescent="0.2">
      <c r="A381" s="14" t="s">
        <v>56</v>
      </c>
      <c r="B381" s="14" t="s">
        <v>166</v>
      </c>
      <c r="C381" s="14">
        <v>1</v>
      </c>
      <c r="D381" s="14">
        <v>1</v>
      </c>
      <c r="F381" s="14">
        <f t="shared" si="25"/>
        <v>4</v>
      </c>
      <c r="G381" s="14" t="s">
        <v>168</v>
      </c>
      <c r="I381" s="14">
        <f>IF(OR($AV$120="",$AV$120=Instellingen!$A$21),1,0)</f>
        <v>1</v>
      </c>
      <c r="W381" s="14">
        <f t="shared" si="23"/>
        <v>1</v>
      </c>
      <c r="X381" s="14" t="str">
        <f t="shared" si="27"/>
        <v>4GN</v>
      </c>
      <c r="AA381" s="38"/>
      <c r="AB381" s="41"/>
      <c r="AC381" s="39"/>
      <c r="AD381" s="40"/>
      <c r="AE381" s="136"/>
      <c r="AF381" s="136"/>
      <c r="AG381" s="136"/>
      <c r="AH381" s="136"/>
      <c r="AI381" s="136"/>
      <c r="AJ381" s="136"/>
      <c r="AK381" s="136"/>
      <c r="AL381" s="136"/>
      <c r="AM381" s="136"/>
      <c r="AN381" s="128"/>
      <c r="AO381" s="62"/>
      <c r="AP381" s="62"/>
      <c r="AQ381" s="62"/>
      <c r="AR381" s="62"/>
      <c r="AS381" s="62"/>
      <c r="AT381" s="129"/>
      <c r="AU381" s="64"/>
      <c r="AV381" s="64"/>
      <c r="AW381" s="64"/>
      <c r="AX381" s="64"/>
      <c r="AY381" s="64"/>
      <c r="AZ381" s="64"/>
      <c r="BA381" s="64"/>
      <c r="BB381" s="137"/>
      <c r="BC381" s="137"/>
      <c r="BD381" s="137"/>
      <c r="BE381" s="137"/>
      <c r="BF381" s="137"/>
      <c r="BG381" s="137"/>
      <c r="BH381" s="138"/>
      <c r="BI381" s="138"/>
      <c r="BJ381" s="138"/>
      <c r="BK381" s="138"/>
      <c r="BL381" s="138"/>
      <c r="BM381" s="138"/>
      <c r="BN381" s="139" t="str">
        <f t="shared" si="24"/>
        <v/>
      </c>
      <c r="BO381" s="139"/>
      <c r="BP381" s="139"/>
      <c r="BQ381" s="139"/>
      <c r="BR381" s="139"/>
      <c r="BS381" s="139"/>
      <c r="BT381" s="71"/>
      <c r="BU381" s="72"/>
      <c r="BV381" s="72"/>
      <c r="BW381" s="72"/>
      <c r="BX381" s="16"/>
      <c r="BY381" s="16"/>
      <c r="BZ381" s="16"/>
    </row>
    <row r="382" spans="1:78" ht="13.5" thickBot="1" x14ac:dyDescent="0.25">
      <c r="A382" s="14" t="s">
        <v>56</v>
      </c>
      <c r="B382" s="14" t="s">
        <v>167</v>
      </c>
      <c r="C382" s="14">
        <v>1</v>
      </c>
      <c r="D382" s="14">
        <v>0.5</v>
      </c>
      <c r="F382" s="14">
        <f t="shared" si="25"/>
        <v>4</v>
      </c>
      <c r="G382" s="14" t="s">
        <v>168</v>
      </c>
      <c r="J382" s="14" t="s">
        <v>173</v>
      </c>
      <c r="W382" s="14">
        <f t="shared" ref="W382:W392" si="29">IF(F382="","",HLOOKUP(F382,$N$113:$V$119,7,0))</f>
        <v>1</v>
      </c>
      <c r="X382" s="14" t="str">
        <f t="shared" ref="X382:X392" si="30">CONCATENATE(F382,A382,G382)</f>
        <v>4GN</v>
      </c>
      <c r="AA382" s="38"/>
      <c r="AB382" s="41"/>
      <c r="AC382" s="39"/>
      <c r="AD382" s="40"/>
      <c r="AE382" s="131">
        <v>9789048713349</v>
      </c>
      <c r="AF382" s="131"/>
      <c r="AG382" s="131"/>
      <c r="AH382" s="131"/>
      <c r="AI382" s="131"/>
      <c r="AJ382" s="131"/>
      <c r="AK382" s="131"/>
      <c r="AL382" s="131"/>
      <c r="AM382" s="131"/>
      <c r="AN382" s="125" t="s">
        <v>122</v>
      </c>
      <c r="AO382" s="126"/>
      <c r="AP382" s="126"/>
      <c r="AQ382" s="126"/>
      <c r="AR382" s="126"/>
      <c r="AS382" s="126"/>
      <c r="AT382" s="125"/>
      <c r="AU382" s="127"/>
      <c r="AV382" s="127"/>
      <c r="AW382" s="127"/>
      <c r="AX382" s="127"/>
      <c r="AY382" s="127"/>
      <c r="AZ382" s="127"/>
      <c r="BA382" s="127"/>
      <c r="BB382" s="146">
        <v>11.4</v>
      </c>
      <c r="BC382" s="146"/>
      <c r="BD382" s="146"/>
      <c r="BE382" s="146"/>
      <c r="BF382" s="146"/>
      <c r="BG382" s="146"/>
      <c r="BH382" s="147">
        <f t="shared" si="28"/>
        <v>13</v>
      </c>
      <c r="BI382" s="147"/>
      <c r="BJ382" s="147"/>
      <c r="BK382" s="147"/>
      <c r="BL382" s="147"/>
      <c r="BM382" s="147"/>
      <c r="BN382" s="148">
        <f t="shared" si="24"/>
        <v>148.20000000000002</v>
      </c>
      <c r="BO382" s="148"/>
      <c r="BP382" s="148"/>
      <c r="BQ382" s="148"/>
      <c r="BR382" s="148"/>
      <c r="BS382" s="148"/>
      <c r="BT382" s="71"/>
      <c r="BU382" s="72"/>
      <c r="BV382" s="72"/>
      <c r="BW382" s="72"/>
      <c r="BX382" s="16"/>
      <c r="BY382" s="16"/>
      <c r="BZ382" s="16"/>
    </row>
    <row r="383" spans="1:78" ht="12.75" hidden="1" x14ac:dyDescent="0.2">
      <c r="F383" s="14">
        <f t="shared" si="25"/>
        <v>4</v>
      </c>
      <c r="J383" s="14">
        <f t="shared" ref="J383:J392" si="31">IF(I383="",1,"")</f>
        <v>1</v>
      </c>
      <c r="W383" s="14">
        <f t="shared" si="29"/>
        <v>1</v>
      </c>
      <c r="X383" s="14" t="str">
        <f t="shared" si="30"/>
        <v>4</v>
      </c>
      <c r="AA383" s="50"/>
      <c r="AE383" s="131"/>
      <c r="AF383" s="131"/>
      <c r="AG383" s="131"/>
      <c r="AH383" s="131"/>
      <c r="AI383" s="131"/>
      <c r="AJ383" s="131"/>
      <c r="AK383" s="131"/>
      <c r="AL383" s="131"/>
      <c r="AM383" s="131"/>
      <c r="AN383" s="60"/>
      <c r="AO383" s="53"/>
      <c r="AP383" s="53"/>
      <c r="AQ383" s="53"/>
      <c r="AR383" s="53"/>
      <c r="AS383" s="53"/>
      <c r="AT383" s="61"/>
      <c r="AU383" s="59"/>
      <c r="AV383" s="59"/>
      <c r="AW383" s="59"/>
      <c r="AX383" s="59"/>
      <c r="AY383" s="59"/>
      <c r="AZ383" s="59"/>
      <c r="BA383" s="59"/>
      <c r="BB383" s="132"/>
      <c r="BC383" s="132"/>
      <c r="BD383" s="132"/>
      <c r="BE383" s="132"/>
      <c r="BF383" s="132"/>
      <c r="BG383" s="132"/>
      <c r="BH383" s="133"/>
      <c r="BI383" s="133"/>
      <c r="BJ383" s="133"/>
      <c r="BK383" s="133"/>
      <c r="BL383" s="133"/>
      <c r="BM383" s="133"/>
      <c r="BN383" s="134" t="str">
        <f t="shared" si="24"/>
        <v/>
      </c>
      <c r="BO383" s="134"/>
      <c r="BP383" s="134"/>
      <c r="BQ383" s="134"/>
      <c r="BR383" s="134"/>
      <c r="BS383" s="134"/>
      <c r="BT383" s="44"/>
      <c r="BX383" s="16"/>
      <c r="BY383" s="16"/>
      <c r="BZ383" s="16"/>
    </row>
    <row r="384" spans="1:78" ht="12.75" hidden="1" x14ac:dyDescent="0.2">
      <c r="F384" s="14">
        <f>F359</f>
        <v>4</v>
      </c>
      <c r="J384" s="14">
        <f t="shared" si="31"/>
        <v>1</v>
      </c>
      <c r="W384" s="14">
        <f t="shared" si="29"/>
        <v>1</v>
      </c>
      <c r="X384" s="14" t="str">
        <f t="shared" si="30"/>
        <v>4</v>
      </c>
      <c r="AA384" s="50"/>
      <c r="AE384" s="136"/>
      <c r="AF384" s="136"/>
      <c r="AG384" s="136"/>
      <c r="AH384" s="136"/>
      <c r="AI384" s="136"/>
      <c r="AJ384" s="136"/>
      <c r="AK384" s="136"/>
      <c r="AL384" s="136"/>
      <c r="AM384" s="136"/>
      <c r="AN384" s="63"/>
      <c r="AO384" s="62"/>
      <c r="AP384" s="62"/>
      <c r="AQ384" s="62"/>
      <c r="AR384" s="62"/>
      <c r="AS384" s="62"/>
      <c r="AT384" s="63"/>
      <c r="AU384" s="64"/>
      <c r="AV384" s="64"/>
      <c r="AW384" s="64"/>
      <c r="AX384" s="64"/>
      <c r="AY384" s="64"/>
      <c r="AZ384" s="64"/>
      <c r="BA384" s="64"/>
      <c r="BB384" s="137"/>
      <c r="BC384" s="137"/>
      <c r="BD384" s="137"/>
      <c r="BE384" s="137"/>
      <c r="BF384" s="137"/>
      <c r="BG384" s="137"/>
      <c r="BH384" s="138"/>
      <c r="BI384" s="138"/>
      <c r="BJ384" s="138"/>
      <c r="BK384" s="138"/>
      <c r="BL384" s="138"/>
      <c r="BM384" s="138"/>
      <c r="BN384" s="139" t="str">
        <f t="shared" si="24"/>
        <v/>
      </c>
      <c r="BO384" s="139"/>
      <c r="BP384" s="139"/>
      <c r="BQ384" s="139"/>
      <c r="BR384" s="139"/>
      <c r="BS384" s="139"/>
      <c r="BT384" s="44"/>
      <c r="BX384" s="16"/>
      <c r="BY384" s="16"/>
      <c r="BZ384" s="16"/>
    </row>
    <row r="385" spans="1:78" ht="12.75" hidden="1" x14ac:dyDescent="0.2">
      <c r="F385" s="14">
        <f t="shared" si="25"/>
        <v>4</v>
      </c>
      <c r="J385" s="14">
        <f t="shared" si="31"/>
        <v>1</v>
      </c>
      <c r="W385" s="14">
        <f t="shared" si="29"/>
        <v>1</v>
      </c>
      <c r="X385" s="14" t="str">
        <f t="shared" si="30"/>
        <v>4</v>
      </c>
      <c r="AA385" s="50"/>
      <c r="AE385" s="131"/>
      <c r="AF385" s="131"/>
      <c r="AG385" s="131"/>
      <c r="AH385" s="131"/>
      <c r="AI385" s="131"/>
      <c r="AJ385" s="131"/>
      <c r="AK385" s="131"/>
      <c r="AL385" s="131"/>
      <c r="AM385" s="131"/>
      <c r="AN385" s="60"/>
      <c r="AO385" s="53"/>
      <c r="AP385" s="53"/>
      <c r="AQ385" s="53"/>
      <c r="AR385" s="53"/>
      <c r="AS385" s="53"/>
      <c r="AT385" s="61"/>
      <c r="AU385" s="59"/>
      <c r="AV385" s="59"/>
      <c r="AW385" s="59"/>
      <c r="AX385" s="59"/>
      <c r="AY385" s="59"/>
      <c r="AZ385" s="59"/>
      <c r="BA385" s="59"/>
      <c r="BB385" s="132"/>
      <c r="BC385" s="132"/>
      <c r="BD385" s="132"/>
      <c r="BE385" s="132"/>
      <c r="BF385" s="132"/>
      <c r="BG385" s="132"/>
      <c r="BH385" s="133"/>
      <c r="BI385" s="133"/>
      <c r="BJ385" s="133"/>
      <c r="BK385" s="133"/>
      <c r="BL385" s="133"/>
      <c r="BM385" s="133"/>
      <c r="BN385" s="134" t="str">
        <f t="shared" si="24"/>
        <v/>
      </c>
      <c r="BO385" s="134"/>
      <c r="BP385" s="134"/>
      <c r="BQ385" s="134"/>
      <c r="BR385" s="134"/>
      <c r="BS385" s="134"/>
      <c r="BT385" s="44"/>
      <c r="BX385" s="16"/>
      <c r="BY385" s="16"/>
      <c r="BZ385" s="16"/>
    </row>
    <row r="386" spans="1:78" ht="12.75" hidden="1" x14ac:dyDescent="0.2">
      <c r="F386" s="14">
        <f t="shared" si="25"/>
        <v>4</v>
      </c>
      <c r="J386" s="14">
        <f t="shared" si="31"/>
        <v>1</v>
      </c>
      <c r="W386" s="14">
        <f t="shared" si="29"/>
        <v>1</v>
      </c>
      <c r="X386" s="14" t="str">
        <f t="shared" si="30"/>
        <v>4</v>
      </c>
      <c r="AA386" s="50"/>
      <c r="AE386" s="136"/>
      <c r="AF386" s="136"/>
      <c r="AG386" s="136"/>
      <c r="AH386" s="136"/>
      <c r="AI386" s="136"/>
      <c r="AJ386" s="136"/>
      <c r="AK386" s="136"/>
      <c r="AL386" s="136"/>
      <c r="AM386" s="136"/>
      <c r="AN386" s="63"/>
      <c r="AO386" s="62"/>
      <c r="AP386" s="62"/>
      <c r="AQ386" s="62"/>
      <c r="AR386" s="62"/>
      <c r="AS386" s="62"/>
      <c r="AT386" s="63"/>
      <c r="AU386" s="64"/>
      <c r="AV386" s="64"/>
      <c r="AW386" s="64"/>
      <c r="AX386" s="64"/>
      <c r="AY386" s="64"/>
      <c r="AZ386" s="64"/>
      <c r="BA386" s="64"/>
      <c r="BB386" s="137"/>
      <c r="BC386" s="137"/>
      <c r="BD386" s="137"/>
      <c r="BE386" s="137"/>
      <c r="BF386" s="137"/>
      <c r="BG386" s="137"/>
      <c r="BH386" s="138"/>
      <c r="BI386" s="138"/>
      <c r="BJ386" s="138"/>
      <c r="BK386" s="138"/>
      <c r="BL386" s="138"/>
      <c r="BM386" s="138"/>
      <c r="BN386" s="139" t="str">
        <f t="shared" si="24"/>
        <v/>
      </c>
      <c r="BO386" s="139"/>
      <c r="BP386" s="139"/>
      <c r="BQ386" s="139"/>
      <c r="BR386" s="139"/>
      <c r="BS386" s="139"/>
      <c r="BT386" s="44"/>
      <c r="BX386" s="16"/>
      <c r="BY386" s="16"/>
      <c r="BZ386" s="16"/>
    </row>
    <row r="387" spans="1:78" ht="12.75" hidden="1" x14ac:dyDescent="0.2">
      <c r="F387" s="14">
        <f t="shared" si="25"/>
        <v>4</v>
      </c>
      <c r="J387" s="14">
        <f t="shared" si="31"/>
        <v>1</v>
      </c>
      <c r="W387" s="14">
        <f t="shared" si="29"/>
        <v>1</v>
      </c>
      <c r="X387" s="14" t="str">
        <f t="shared" si="30"/>
        <v>4</v>
      </c>
      <c r="AA387" s="50"/>
      <c r="AE387" s="131"/>
      <c r="AF387" s="131"/>
      <c r="AG387" s="131"/>
      <c r="AH387" s="131"/>
      <c r="AI387" s="131"/>
      <c r="AJ387" s="131"/>
      <c r="AK387" s="131"/>
      <c r="AL387" s="131"/>
      <c r="AM387" s="131"/>
      <c r="AN387" s="60"/>
      <c r="AO387" s="53"/>
      <c r="AP387" s="53"/>
      <c r="AQ387" s="53"/>
      <c r="AR387" s="53"/>
      <c r="AS387" s="53"/>
      <c r="AT387" s="61"/>
      <c r="AU387" s="59"/>
      <c r="AV387" s="59"/>
      <c r="AW387" s="59"/>
      <c r="AX387" s="59"/>
      <c r="AY387" s="59"/>
      <c r="AZ387" s="59"/>
      <c r="BA387" s="59"/>
      <c r="BB387" s="132"/>
      <c r="BC387" s="132"/>
      <c r="BD387" s="132"/>
      <c r="BE387" s="132"/>
      <c r="BF387" s="132"/>
      <c r="BG387" s="132"/>
      <c r="BH387" s="133"/>
      <c r="BI387" s="133"/>
      <c r="BJ387" s="133"/>
      <c r="BK387" s="133"/>
      <c r="BL387" s="133"/>
      <c r="BM387" s="133"/>
      <c r="BN387" s="134" t="str">
        <f t="shared" si="24"/>
        <v/>
      </c>
      <c r="BO387" s="134"/>
      <c r="BP387" s="134"/>
      <c r="BQ387" s="134"/>
      <c r="BR387" s="134"/>
      <c r="BS387" s="134"/>
      <c r="BT387" s="44"/>
      <c r="BX387" s="16"/>
      <c r="BY387" s="16"/>
      <c r="BZ387" s="16"/>
    </row>
    <row r="388" spans="1:78" ht="12.75" hidden="1" x14ac:dyDescent="0.2">
      <c r="F388" s="14">
        <f t="shared" si="25"/>
        <v>4</v>
      </c>
      <c r="J388" s="14">
        <f t="shared" si="31"/>
        <v>1</v>
      </c>
      <c r="W388" s="14">
        <f t="shared" si="29"/>
        <v>1</v>
      </c>
      <c r="X388" s="14" t="str">
        <f t="shared" si="30"/>
        <v>4</v>
      </c>
      <c r="AA388" s="50"/>
      <c r="AE388" s="136"/>
      <c r="AF388" s="136"/>
      <c r="AG388" s="136"/>
      <c r="AH388" s="136"/>
      <c r="AI388" s="136"/>
      <c r="AJ388" s="136"/>
      <c r="AK388" s="136"/>
      <c r="AL388" s="136"/>
      <c r="AM388" s="136"/>
      <c r="AN388" s="63"/>
      <c r="AO388" s="62"/>
      <c r="AP388" s="62"/>
      <c r="AQ388" s="62"/>
      <c r="AR388" s="62"/>
      <c r="AS388" s="62"/>
      <c r="AT388" s="63"/>
      <c r="AU388" s="64"/>
      <c r="AV388" s="64"/>
      <c r="AW388" s="64"/>
      <c r="AX388" s="64"/>
      <c r="AY388" s="64"/>
      <c r="AZ388" s="64"/>
      <c r="BA388" s="64"/>
      <c r="BB388" s="137"/>
      <c r="BC388" s="137"/>
      <c r="BD388" s="137"/>
      <c r="BE388" s="137"/>
      <c r="BF388" s="137"/>
      <c r="BG388" s="137"/>
      <c r="BH388" s="138"/>
      <c r="BI388" s="138"/>
      <c r="BJ388" s="138"/>
      <c r="BK388" s="138"/>
      <c r="BL388" s="138"/>
      <c r="BM388" s="138"/>
      <c r="BN388" s="139" t="str">
        <f t="shared" si="24"/>
        <v/>
      </c>
      <c r="BO388" s="139"/>
      <c r="BP388" s="139"/>
      <c r="BQ388" s="139"/>
      <c r="BR388" s="139"/>
      <c r="BS388" s="139"/>
      <c r="BT388" s="44"/>
      <c r="BX388" s="16"/>
      <c r="BY388" s="16"/>
      <c r="BZ388" s="16"/>
    </row>
    <row r="389" spans="1:78" ht="12.75" hidden="1" x14ac:dyDescent="0.2">
      <c r="F389" s="14">
        <f t="shared" si="25"/>
        <v>4</v>
      </c>
      <c r="J389" s="14">
        <f t="shared" si="31"/>
        <v>1</v>
      </c>
      <c r="W389" s="14">
        <f t="shared" si="29"/>
        <v>1</v>
      </c>
      <c r="X389" s="14" t="str">
        <f t="shared" si="30"/>
        <v>4</v>
      </c>
      <c r="AA389" s="50"/>
      <c r="AE389" s="131"/>
      <c r="AF389" s="131"/>
      <c r="AG389" s="131"/>
      <c r="AH389" s="131"/>
      <c r="AI389" s="131"/>
      <c r="AJ389" s="131"/>
      <c r="AK389" s="131"/>
      <c r="AL389" s="131"/>
      <c r="AM389" s="131"/>
      <c r="AN389" s="60"/>
      <c r="AO389" s="53"/>
      <c r="AP389" s="53"/>
      <c r="AQ389" s="53"/>
      <c r="AR389" s="53"/>
      <c r="AS389" s="53"/>
      <c r="AT389" s="61"/>
      <c r="AU389" s="59"/>
      <c r="AV389" s="59"/>
      <c r="AW389" s="59"/>
      <c r="AX389" s="59"/>
      <c r="AY389" s="59"/>
      <c r="AZ389" s="59"/>
      <c r="BA389" s="59"/>
      <c r="BB389" s="132"/>
      <c r="BC389" s="132"/>
      <c r="BD389" s="132"/>
      <c r="BE389" s="132"/>
      <c r="BF389" s="132"/>
      <c r="BG389" s="132"/>
      <c r="BH389" s="133"/>
      <c r="BI389" s="133"/>
      <c r="BJ389" s="133"/>
      <c r="BK389" s="133"/>
      <c r="BL389" s="133"/>
      <c r="BM389" s="133"/>
      <c r="BN389" s="134" t="str">
        <f t="shared" si="24"/>
        <v/>
      </c>
      <c r="BO389" s="134"/>
      <c r="BP389" s="134"/>
      <c r="BQ389" s="134"/>
      <c r="BR389" s="134"/>
      <c r="BS389" s="134"/>
      <c r="BT389" s="44"/>
      <c r="BX389" s="16"/>
      <c r="BY389" s="16"/>
      <c r="BZ389" s="16"/>
    </row>
    <row r="390" spans="1:78" ht="12.75" hidden="1" x14ac:dyDescent="0.2">
      <c r="F390" s="14">
        <f t="shared" si="25"/>
        <v>4</v>
      </c>
      <c r="J390" s="14">
        <f t="shared" si="31"/>
        <v>1</v>
      </c>
      <c r="W390" s="14">
        <f t="shared" si="29"/>
        <v>1</v>
      </c>
      <c r="X390" s="14" t="str">
        <f t="shared" si="30"/>
        <v>4</v>
      </c>
      <c r="AA390" s="50"/>
      <c r="AE390" s="136"/>
      <c r="AF390" s="136"/>
      <c r="AG390" s="136"/>
      <c r="AH390" s="136"/>
      <c r="AI390" s="136"/>
      <c r="AJ390" s="136"/>
      <c r="AK390" s="136"/>
      <c r="AL390" s="136"/>
      <c r="AM390" s="136"/>
      <c r="AN390" s="63"/>
      <c r="AO390" s="62"/>
      <c r="AP390" s="62"/>
      <c r="AQ390" s="62"/>
      <c r="AR390" s="62"/>
      <c r="AS390" s="62"/>
      <c r="AT390" s="63"/>
      <c r="AU390" s="64"/>
      <c r="AV390" s="64"/>
      <c r="AW390" s="64"/>
      <c r="AX390" s="64"/>
      <c r="AY390" s="64"/>
      <c r="AZ390" s="64"/>
      <c r="BA390" s="64"/>
      <c r="BB390" s="137"/>
      <c r="BC390" s="137"/>
      <c r="BD390" s="137"/>
      <c r="BE390" s="137"/>
      <c r="BF390" s="137"/>
      <c r="BG390" s="137"/>
      <c r="BH390" s="138"/>
      <c r="BI390" s="138"/>
      <c r="BJ390" s="138"/>
      <c r="BK390" s="138"/>
      <c r="BL390" s="138"/>
      <c r="BM390" s="138"/>
      <c r="BN390" s="139" t="str">
        <f t="shared" si="24"/>
        <v/>
      </c>
      <c r="BO390" s="139"/>
      <c r="BP390" s="139"/>
      <c r="BQ390" s="139"/>
      <c r="BR390" s="139"/>
      <c r="BS390" s="139"/>
      <c r="BT390" s="44"/>
      <c r="BX390" s="16"/>
      <c r="BY390" s="16"/>
      <c r="BZ390" s="16"/>
    </row>
    <row r="391" spans="1:78" ht="12.75" hidden="1" x14ac:dyDescent="0.2">
      <c r="F391" s="14">
        <f t="shared" si="25"/>
        <v>4</v>
      </c>
      <c r="J391" s="14">
        <f t="shared" si="31"/>
        <v>1</v>
      </c>
      <c r="W391" s="14">
        <f t="shared" si="29"/>
        <v>1</v>
      </c>
      <c r="X391" s="14" t="str">
        <f t="shared" si="30"/>
        <v>4</v>
      </c>
      <c r="AA391" s="50"/>
      <c r="AE391" s="131"/>
      <c r="AF391" s="131"/>
      <c r="AG391" s="131"/>
      <c r="AH391" s="131"/>
      <c r="AI391" s="131"/>
      <c r="AJ391" s="131"/>
      <c r="AK391" s="131"/>
      <c r="AL391" s="131"/>
      <c r="AM391" s="131"/>
      <c r="AN391" s="60"/>
      <c r="AO391" s="53"/>
      <c r="AP391" s="53"/>
      <c r="AQ391" s="53"/>
      <c r="AR391" s="53"/>
      <c r="AS391" s="53"/>
      <c r="AT391" s="61"/>
      <c r="AU391" s="59"/>
      <c r="AV391" s="59"/>
      <c r="AW391" s="59"/>
      <c r="AX391" s="59"/>
      <c r="AY391" s="59"/>
      <c r="AZ391" s="59"/>
      <c r="BA391" s="59"/>
      <c r="BB391" s="132"/>
      <c r="BC391" s="132"/>
      <c r="BD391" s="132"/>
      <c r="BE391" s="132"/>
      <c r="BF391" s="132"/>
      <c r="BG391" s="132"/>
      <c r="BH391" s="133"/>
      <c r="BI391" s="133"/>
      <c r="BJ391" s="133"/>
      <c r="BK391" s="133"/>
      <c r="BL391" s="133"/>
      <c r="BM391" s="133"/>
      <c r="BN391" s="134" t="str">
        <f t="shared" si="24"/>
        <v/>
      </c>
      <c r="BO391" s="134"/>
      <c r="BP391" s="134"/>
      <c r="BQ391" s="134"/>
      <c r="BR391" s="134"/>
      <c r="BS391" s="134"/>
      <c r="BT391" s="44"/>
      <c r="BU391" s="43"/>
      <c r="BV391" s="43"/>
      <c r="BW391" s="43"/>
      <c r="BX391" s="16"/>
      <c r="BY391" s="16"/>
      <c r="BZ391" s="16"/>
    </row>
    <row r="392" spans="1:78" ht="13.5" hidden="1" thickBot="1" x14ac:dyDescent="0.25">
      <c r="F392" s="14">
        <f t="shared" si="25"/>
        <v>4</v>
      </c>
      <c r="J392" s="14">
        <f t="shared" si="31"/>
        <v>1</v>
      </c>
      <c r="W392" s="14">
        <f t="shared" si="29"/>
        <v>1</v>
      </c>
      <c r="X392" s="14" t="str">
        <f t="shared" si="30"/>
        <v>4</v>
      </c>
      <c r="AA392" s="50"/>
      <c r="AE392" s="136"/>
      <c r="AF392" s="136"/>
      <c r="AG392" s="136"/>
      <c r="AH392" s="136"/>
      <c r="AI392" s="136"/>
      <c r="AJ392" s="136"/>
      <c r="AK392" s="136"/>
      <c r="AL392" s="136"/>
      <c r="AM392" s="136"/>
      <c r="AN392" s="63"/>
      <c r="AO392" s="62"/>
      <c r="AP392" s="62"/>
      <c r="AQ392" s="62"/>
      <c r="AR392" s="62"/>
      <c r="AS392" s="62"/>
      <c r="AT392" s="63"/>
      <c r="AU392" s="64"/>
      <c r="AV392" s="64"/>
      <c r="AW392" s="64"/>
      <c r="AX392" s="64"/>
      <c r="AY392" s="64"/>
      <c r="AZ392" s="64"/>
      <c r="BA392" s="64"/>
      <c r="BB392" s="137"/>
      <c r="BC392" s="137"/>
      <c r="BD392" s="137"/>
      <c r="BE392" s="137"/>
      <c r="BF392" s="137"/>
      <c r="BG392" s="137"/>
      <c r="BH392" s="138"/>
      <c r="BI392" s="138"/>
      <c r="BJ392" s="138"/>
      <c r="BK392" s="138"/>
      <c r="BL392" s="138"/>
      <c r="BM392" s="138"/>
      <c r="BN392" s="144" t="str">
        <f t="shared" si="24"/>
        <v/>
      </c>
      <c r="BO392" s="144"/>
      <c r="BP392" s="144"/>
      <c r="BQ392" s="144"/>
      <c r="BR392" s="144"/>
      <c r="BS392" s="144"/>
      <c r="BT392" s="44"/>
      <c r="BU392" s="43"/>
      <c r="BV392" s="43"/>
      <c r="BW392" s="43"/>
      <c r="BX392" s="16"/>
      <c r="BY392" s="16"/>
      <c r="BZ392" s="16"/>
    </row>
    <row r="393" spans="1:78" ht="11.25" customHeight="1" x14ac:dyDescent="0.2">
      <c r="F393" s="14">
        <f t="shared" si="25"/>
        <v>4</v>
      </c>
      <c r="AA393" s="38"/>
      <c r="AE393" s="78"/>
      <c r="AF393" s="79"/>
      <c r="AG393" s="79"/>
      <c r="AH393" s="79"/>
      <c r="AI393" s="79"/>
      <c r="AJ393" s="79"/>
      <c r="AK393" s="79"/>
      <c r="AL393" s="79"/>
      <c r="AM393" s="79"/>
      <c r="AN393" s="79"/>
      <c r="AO393" s="79"/>
      <c r="AP393" s="79"/>
      <c r="AQ393" s="79"/>
      <c r="AR393" s="79"/>
      <c r="AS393" s="79"/>
      <c r="AT393" s="80"/>
      <c r="AU393" s="81"/>
      <c r="AV393" s="81"/>
      <c r="AW393" s="81"/>
      <c r="AX393" s="81"/>
      <c r="AY393" s="81"/>
      <c r="AZ393" s="81"/>
      <c r="BA393" s="81"/>
      <c r="BB393" s="82"/>
      <c r="BC393" s="82"/>
      <c r="BD393" s="82"/>
      <c r="BE393" s="82"/>
      <c r="BF393" s="82"/>
      <c r="BG393" s="82"/>
      <c r="BH393" s="141"/>
      <c r="BI393" s="141"/>
      <c r="BJ393" s="141"/>
      <c r="BK393" s="141"/>
      <c r="BL393" s="141"/>
      <c r="BM393" s="141"/>
      <c r="BN393" s="141"/>
      <c r="BO393" s="141"/>
      <c r="BP393" s="141"/>
      <c r="BQ393" s="141"/>
      <c r="BR393" s="141"/>
      <c r="BS393" s="141"/>
      <c r="BT393" s="71"/>
      <c r="BU393" s="72"/>
      <c r="BV393" s="72"/>
      <c r="BW393" s="72"/>
      <c r="BX393" s="16"/>
      <c r="BY393" s="16"/>
      <c r="BZ393" s="16"/>
    </row>
    <row r="394" spans="1:78" ht="11.25" customHeight="1" x14ac:dyDescent="0.2">
      <c r="AA394" s="38"/>
      <c r="AE394" s="52"/>
      <c r="AT394" s="39"/>
      <c r="AU394" s="48"/>
      <c r="AV394" s="48"/>
      <c r="AW394" s="48"/>
      <c r="AX394" s="48"/>
      <c r="AY394" s="48"/>
      <c r="AZ394" s="48"/>
      <c r="BA394" s="48"/>
      <c r="BB394" s="15"/>
      <c r="BC394" s="15"/>
      <c r="BD394" s="15"/>
      <c r="BE394" s="15"/>
      <c r="BF394" s="15"/>
      <c r="BG394" s="15"/>
      <c r="BH394" s="130"/>
      <c r="BI394" s="130"/>
      <c r="BJ394" s="130"/>
      <c r="BK394" s="130"/>
      <c r="BL394" s="130"/>
      <c r="BM394" s="130"/>
      <c r="BN394" s="130"/>
      <c r="BO394" s="130"/>
      <c r="BP394" s="130"/>
      <c r="BQ394" s="130"/>
      <c r="BR394" s="130"/>
      <c r="BS394" s="130"/>
      <c r="BT394" s="44"/>
      <c r="BU394" s="43"/>
      <c r="BV394" s="43"/>
      <c r="BW394" s="43"/>
      <c r="BX394" s="16"/>
      <c r="BY394" s="16"/>
      <c r="BZ394" s="16"/>
    </row>
    <row r="395" spans="1:78" ht="12.75" x14ac:dyDescent="0.2">
      <c r="F395" s="14">
        <v>5</v>
      </c>
      <c r="I395" s="37" t="s">
        <v>60</v>
      </c>
      <c r="AA395" s="38"/>
      <c r="AE395" s="41" t="str">
        <f>CONCATENATE("Groep ",F395)</f>
        <v>Groep 5</v>
      </c>
      <c r="AF395" s="39"/>
      <c r="AG395" s="42"/>
      <c r="AH395" s="39"/>
      <c r="BB395" s="130"/>
      <c r="BC395" s="130"/>
      <c r="BD395" s="130"/>
      <c r="BE395" s="130"/>
      <c r="BF395" s="130"/>
      <c r="BG395" s="130"/>
      <c r="BH395" s="130"/>
      <c r="BI395" s="130"/>
      <c r="BJ395" s="130"/>
      <c r="BK395" s="130"/>
      <c r="BL395" s="130"/>
      <c r="BM395" s="130"/>
      <c r="BN395" s="130"/>
      <c r="BO395" s="130"/>
      <c r="BP395" s="130"/>
      <c r="BQ395" s="130"/>
      <c r="BR395" s="130"/>
      <c r="BS395" s="130"/>
      <c r="BT395" s="44"/>
      <c r="BU395" s="43"/>
      <c r="BV395" s="43"/>
      <c r="BW395" s="43"/>
      <c r="BX395" s="16"/>
      <c r="BY395" s="16"/>
      <c r="BZ395" s="16"/>
    </row>
    <row r="396" spans="1:78" ht="31.5" customHeight="1" x14ac:dyDescent="0.2">
      <c r="A396" s="46" t="s">
        <v>64</v>
      </c>
      <c r="B396" s="46" t="s">
        <v>55</v>
      </c>
      <c r="C396" s="83" t="s">
        <v>27</v>
      </c>
      <c r="D396" s="83" t="s">
        <v>58</v>
      </c>
      <c r="E396" s="14" t="s">
        <v>57</v>
      </c>
      <c r="F396" s="14" t="s">
        <v>56</v>
      </c>
      <c r="G396" s="46" t="s">
        <v>65</v>
      </c>
      <c r="H396" s="46" t="s">
        <v>91</v>
      </c>
      <c r="I396" s="46" t="s">
        <v>174</v>
      </c>
      <c r="J396" s="46" t="s">
        <v>175</v>
      </c>
      <c r="N396" s="14">
        <v>0</v>
      </c>
      <c r="O396" s="14">
        <v>1</v>
      </c>
      <c r="P396" s="14">
        <v>2</v>
      </c>
      <c r="Q396" s="14">
        <v>3</v>
      </c>
      <c r="R396" s="14">
        <v>4</v>
      </c>
      <c r="S396" s="14">
        <v>5</v>
      </c>
      <c r="T396" s="14">
        <v>6</v>
      </c>
      <c r="U396" s="14">
        <v>7</v>
      </c>
      <c r="V396" s="14">
        <v>8</v>
      </c>
      <c r="W396" s="14" t="s">
        <v>49</v>
      </c>
      <c r="AA396" s="38"/>
      <c r="AB396" s="41"/>
      <c r="AC396" s="39"/>
      <c r="AD396" s="40"/>
      <c r="AE396" s="142" t="s">
        <v>83</v>
      </c>
      <c r="AF396" s="142"/>
      <c r="AG396" s="142"/>
      <c r="AH396" s="142"/>
      <c r="AI396" s="142"/>
      <c r="AJ396" s="142"/>
      <c r="AK396" s="142"/>
      <c r="AL396" s="142"/>
      <c r="AM396" s="142"/>
      <c r="AN396" s="142" t="s">
        <v>84</v>
      </c>
      <c r="AO396" s="142"/>
      <c r="AP396" s="142"/>
      <c r="AQ396" s="142"/>
      <c r="AR396" s="142"/>
      <c r="AS396" s="142"/>
      <c r="AT396" s="142"/>
      <c r="AU396" s="142"/>
      <c r="AV396" s="142"/>
      <c r="AW396" s="142"/>
      <c r="AX396" s="142"/>
      <c r="AY396" s="142"/>
      <c r="AZ396" s="142"/>
      <c r="BA396" s="142"/>
      <c r="BB396" s="142" t="s">
        <v>54</v>
      </c>
      <c r="BC396" s="142"/>
      <c r="BD396" s="142"/>
      <c r="BE396" s="142"/>
      <c r="BF396" s="142"/>
      <c r="BG396" s="142"/>
      <c r="BH396" s="143" t="s">
        <v>99</v>
      </c>
      <c r="BI396" s="143"/>
      <c r="BJ396" s="143"/>
      <c r="BK396" s="143"/>
      <c r="BL396" s="143"/>
      <c r="BM396" s="143"/>
      <c r="BN396" s="143" t="s">
        <v>52</v>
      </c>
      <c r="BO396" s="143"/>
      <c r="BP396" s="143"/>
      <c r="BQ396" s="143"/>
      <c r="BR396" s="143"/>
      <c r="BS396" s="143"/>
      <c r="BT396" s="44"/>
      <c r="BU396" s="43"/>
      <c r="BV396" s="45"/>
      <c r="BW396" s="45"/>
      <c r="BX396" s="16"/>
      <c r="BY396" s="16"/>
      <c r="BZ396" s="16"/>
    </row>
    <row r="397" spans="1:78" ht="12.75" x14ac:dyDescent="0.2">
      <c r="F397" s="14">
        <f>F410</f>
        <v>5</v>
      </c>
      <c r="G397" s="14" t="s">
        <v>168</v>
      </c>
      <c r="W397" s="14">
        <f>IF(F397="","",HLOOKUP(F397,$N$113:$V$119,7,0))</f>
        <v>1</v>
      </c>
      <c r="X397" s="14" t="str">
        <f>CONCATENATE(F397,A397,G397)</f>
        <v>5N</v>
      </c>
      <c r="AA397" s="38"/>
      <c r="AE397" s="136"/>
      <c r="AF397" s="136"/>
      <c r="AG397" s="136"/>
      <c r="AH397" s="136"/>
      <c r="AI397" s="136"/>
      <c r="AJ397" s="136"/>
      <c r="AK397" s="136"/>
      <c r="AL397" s="136"/>
      <c r="AM397" s="136"/>
      <c r="AN397" s="63"/>
      <c r="AO397" s="62"/>
      <c r="AP397" s="62"/>
      <c r="AQ397" s="62"/>
      <c r="AR397" s="62"/>
      <c r="AS397" s="62"/>
      <c r="AT397" s="63"/>
      <c r="AU397" s="64"/>
      <c r="AV397" s="64"/>
      <c r="AW397" s="64"/>
      <c r="AX397" s="64"/>
      <c r="AY397" s="64"/>
      <c r="AZ397" s="64"/>
      <c r="BA397" s="64"/>
      <c r="BB397" s="137"/>
      <c r="BC397" s="137"/>
      <c r="BD397" s="137"/>
      <c r="BE397" s="137"/>
      <c r="BF397" s="137"/>
      <c r="BG397" s="137"/>
      <c r="BH397" s="138"/>
      <c r="BI397" s="138"/>
      <c r="BJ397" s="138"/>
      <c r="BK397" s="138"/>
      <c r="BL397" s="138"/>
      <c r="BM397" s="138"/>
      <c r="BN397" s="139" t="str">
        <f>IF(BH397="","",BB397*BH397)</f>
        <v/>
      </c>
      <c r="BO397" s="140"/>
      <c r="BP397" s="140"/>
      <c r="BQ397" s="140"/>
      <c r="BR397" s="140"/>
      <c r="BS397" s="140"/>
      <c r="BT397" s="44"/>
      <c r="BU397" s="43"/>
      <c r="BV397" s="43"/>
      <c r="BW397" s="43"/>
      <c r="BX397" s="16"/>
      <c r="BY397" s="16"/>
      <c r="BZ397" s="16"/>
    </row>
    <row r="398" spans="1:78" ht="12.75" x14ac:dyDescent="0.2">
      <c r="F398" s="14">
        <f>F395</f>
        <v>5</v>
      </c>
      <c r="G398" s="14" t="s">
        <v>168</v>
      </c>
      <c r="W398" s="14">
        <f t="shared" si="23"/>
        <v>1</v>
      </c>
      <c r="X398" s="14" t="str">
        <f t="shared" ref="X398:X431" si="32">CONCATENATE(F398,A398,G398)</f>
        <v>5N</v>
      </c>
      <c r="AA398" s="38"/>
      <c r="AE398" s="131"/>
      <c r="AF398" s="131"/>
      <c r="AG398" s="131"/>
      <c r="AH398" s="131"/>
      <c r="AI398" s="131"/>
      <c r="AJ398" s="131"/>
      <c r="AK398" s="131"/>
      <c r="AL398" s="131"/>
      <c r="AM398" s="131"/>
      <c r="AN398" s="88" t="s">
        <v>141</v>
      </c>
      <c r="AO398" s="53"/>
      <c r="AP398" s="53"/>
      <c r="AQ398" s="53"/>
      <c r="AR398" s="53"/>
      <c r="AS398" s="53"/>
      <c r="AT398" s="61"/>
      <c r="AU398" s="59"/>
      <c r="AV398" s="59"/>
      <c r="AW398" s="59"/>
      <c r="AX398" s="59"/>
      <c r="AY398" s="59"/>
      <c r="AZ398" s="59"/>
      <c r="BA398" s="59"/>
      <c r="BB398" s="132"/>
      <c r="BC398" s="132"/>
      <c r="BD398" s="132"/>
      <c r="BE398" s="132"/>
      <c r="BF398" s="132"/>
      <c r="BG398" s="132"/>
      <c r="BH398" s="133"/>
      <c r="BI398" s="133"/>
      <c r="BJ398" s="133"/>
      <c r="BK398" s="133"/>
      <c r="BL398" s="133"/>
      <c r="BM398" s="133"/>
      <c r="BN398" s="134" t="str">
        <f>IF(BH398="","",BB398*BH398)</f>
        <v/>
      </c>
      <c r="BO398" s="135"/>
      <c r="BP398" s="135"/>
      <c r="BQ398" s="135"/>
      <c r="BR398" s="135"/>
      <c r="BS398" s="135"/>
      <c r="BT398" s="44"/>
      <c r="BU398" s="43"/>
      <c r="BV398" s="43"/>
      <c r="BW398" s="43"/>
      <c r="BX398" s="16"/>
      <c r="BY398" s="16"/>
      <c r="BZ398" s="16"/>
    </row>
    <row r="399" spans="1:78" ht="12.75" x14ac:dyDescent="0.2">
      <c r="A399" s="14" t="s">
        <v>56</v>
      </c>
      <c r="B399" s="14" t="s">
        <v>166</v>
      </c>
      <c r="C399" s="14">
        <v>1</v>
      </c>
      <c r="D399" s="14">
        <v>1</v>
      </c>
      <c r="F399" s="14">
        <f>F398</f>
        <v>5</v>
      </c>
      <c r="G399" s="14" t="s">
        <v>168</v>
      </c>
      <c r="I399" s="14">
        <f>IF(OR($AV$120="",$AV$120=Instellingen!$A$21),1,0)</f>
        <v>1</v>
      </c>
      <c r="W399" s="14">
        <f t="shared" si="23"/>
        <v>1</v>
      </c>
      <c r="X399" s="14" t="str">
        <f t="shared" si="32"/>
        <v>5GN</v>
      </c>
      <c r="AA399" s="38"/>
      <c r="AE399" s="136">
        <v>9789048714032</v>
      </c>
      <c r="AF399" s="136"/>
      <c r="AG399" s="136"/>
      <c r="AH399" s="136"/>
      <c r="AI399" s="136"/>
      <c r="AJ399" s="136"/>
      <c r="AK399" s="136"/>
      <c r="AL399" s="136"/>
      <c r="AM399" s="136"/>
      <c r="AN399" s="63" t="s">
        <v>123</v>
      </c>
      <c r="AO399" s="62"/>
      <c r="AP399" s="62"/>
      <c r="AQ399" s="62"/>
      <c r="AR399" s="62"/>
      <c r="AS399" s="62"/>
      <c r="AT399" s="63"/>
      <c r="AU399" s="64"/>
      <c r="AV399" s="64"/>
      <c r="AW399" s="64"/>
      <c r="AX399" s="64"/>
      <c r="AY399" s="64"/>
      <c r="AZ399" s="64"/>
      <c r="BA399" s="64"/>
      <c r="BB399" s="137">
        <v>65.25</v>
      </c>
      <c r="BC399" s="137"/>
      <c r="BD399" s="137"/>
      <c r="BE399" s="137"/>
      <c r="BF399" s="137"/>
      <c r="BG399" s="137"/>
      <c r="BH399" s="138">
        <f t="shared" ref="BH399:BH409" si="33">IF(B399="V",E399,IF(OR(B399="K",B399="L"),ROUNDUP(INDEX($N$115:$V$117,IF(B399="K",2,3),1+F399)*D399/C399,0),"fout"))*IF(I399="",1,I399)*IF(J399="",1,J399)*W399</f>
        <v>1</v>
      </c>
      <c r="BI399" s="138"/>
      <c r="BJ399" s="138"/>
      <c r="BK399" s="138"/>
      <c r="BL399" s="138"/>
      <c r="BM399" s="138"/>
      <c r="BN399" s="139">
        <f t="shared" ref="BN399:BN431" si="34">IF(BH399="","",BB399*BH399)</f>
        <v>65.25</v>
      </c>
      <c r="BO399" s="140"/>
      <c r="BP399" s="140"/>
      <c r="BQ399" s="140"/>
      <c r="BR399" s="140"/>
      <c r="BS399" s="140"/>
      <c r="BT399" s="44"/>
      <c r="BU399" s="43"/>
      <c r="BV399" s="43"/>
      <c r="BW399" s="43"/>
      <c r="BX399" s="16"/>
      <c r="BY399" s="16"/>
      <c r="BZ399" s="16"/>
    </row>
    <row r="400" spans="1:78" ht="12.75" x14ac:dyDescent="0.2">
      <c r="A400" s="14" t="s">
        <v>56</v>
      </c>
      <c r="B400" s="14" t="s">
        <v>166</v>
      </c>
      <c r="C400" s="14">
        <v>1</v>
      </c>
      <c r="D400" s="14">
        <v>1</v>
      </c>
      <c r="F400" s="14">
        <f t="shared" ref="F400:F431" si="35">F399</f>
        <v>5</v>
      </c>
      <c r="G400" s="14" t="s">
        <v>168</v>
      </c>
      <c r="I400" s="14">
        <f>IF(OR($AV$120="",$AV$120=Instellingen!$A$21),1,0)</f>
        <v>1</v>
      </c>
      <c r="W400" s="14">
        <f t="shared" si="23"/>
        <v>1</v>
      </c>
      <c r="X400" s="14" t="str">
        <f t="shared" si="32"/>
        <v>5GN</v>
      </c>
      <c r="AA400" s="38"/>
      <c r="AE400" s="131">
        <v>9789048714070</v>
      </c>
      <c r="AF400" s="131"/>
      <c r="AG400" s="131"/>
      <c r="AH400" s="131"/>
      <c r="AI400" s="131"/>
      <c r="AJ400" s="131"/>
      <c r="AK400" s="131"/>
      <c r="AL400" s="131"/>
      <c r="AM400" s="131"/>
      <c r="AN400" s="60" t="s">
        <v>124</v>
      </c>
      <c r="AO400" s="53"/>
      <c r="AP400" s="53"/>
      <c r="AQ400" s="53"/>
      <c r="AR400" s="53"/>
      <c r="AS400" s="53"/>
      <c r="AT400" s="61"/>
      <c r="AU400" s="59"/>
      <c r="AV400" s="59"/>
      <c r="AW400" s="59"/>
      <c r="AX400" s="59"/>
      <c r="AY400" s="59"/>
      <c r="AZ400" s="59"/>
      <c r="BA400" s="59"/>
      <c r="BB400" s="132">
        <v>65.25</v>
      </c>
      <c r="BC400" s="132"/>
      <c r="BD400" s="132"/>
      <c r="BE400" s="132"/>
      <c r="BF400" s="132"/>
      <c r="BG400" s="132"/>
      <c r="BH400" s="133">
        <f t="shared" si="33"/>
        <v>1</v>
      </c>
      <c r="BI400" s="133"/>
      <c r="BJ400" s="133"/>
      <c r="BK400" s="133"/>
      <c r="BL400" s="133"/>
      <c r="BM400" s="133"/>
      <c r="BN400" s="134">
        <f t="shared" si="34"/>
        <v>65.25</v>
      </c>
      <c r="BO400" s="135"/>
      <c r="BP400" s="135"/>
      <c r="BQ400" s="135"/>
      <c r="BR400" s="135"/>
      <c r="BS400" s="135"/>
      <c r="BT400" s="44"/>
      <c r="BU400" s="43"/>
      <c r="BV400" s="43"/>
      <c r="BW400" s="43"/>
      <c r="BX400" s="16"/>
      <c r="BY400" s="16"/>
      <c r="BZ400" s="16"/>
    </row>
    <row r="401" spans="1:78" ht="12.75" x14ac:dyDescent="0.2">
      <c r="A401" s="14" t="s">
        <v>56</v>
      </c>
      <c r="B401" s="14" t="s">
        <v>167</v>
      </c>
      <c r="C401" s="14">
        <v>1</v>
      </c>
      <c r="D401" s="14">
        <v>1</v>
      </c>
      <c r="F401" s="14">
        <f t="shared" si="35"/>
        <v>5</v>
      </c>
      <c r="G401" s="14" t="s">
        <v>168</v>
      </c>
      <c r="W401" s="14">
        <f t="shared" si="23"/>
        <v>1</v>
      </c>
      <c r="X401" s="14" t="str">
        <f t="shared" si="32"/>
        <v>5GN</v>
      </c>
      <c r="AA401" s="38"/>
      <c r="AE401" s="136">
        <v>9789048714001</v>
      </c>
      <c r="AF401" s="136"/>
      <c r="AG401" s="136"/>
      <c r="AH401" s="136"/>
      <c r="AI401" s="136"/>
      <c r="AJ401" s="136"/>
      <c r="AK401" s="136"/>
      <c r="AL401" s="136"/>
      <c r="AM401" s="136"/>
      <c r="AN401" s="63" t="s">
        <v>125</v>
      </c>
      <c r="AO401" s="62"/>
      <c r="AP401" s="62"/>
      <c r="AQ401" s="62"/>
      <c r="AR401" s="62"/>
      <c r="AS401" s="62"/>
      <c r="AT401" s="63"/>
      <c r="AU401" s="64"/>
      <c r="AV401" s="64"/>
      <c r="AW401" s="64"/>
      <c r="AX401" s="64"/>
      <c r="AY401" s="64"/>
      <c r="AZ401" s="64"/>
      <c r="BA401" s="64"/>
      <c r="BB401" s="137">
        <v>21.1</v>
      </c>
      <c r="BC401" s="137"/>
      <c r="BD401" s="137"/>
      <c r="BE401" s="137"/>
      <c r="BF401" s="137"/>
      <c r="BG401" s="137"/>
      <c r="BH401" s="138">
        <f t="shared" si="33"/>
        <v>25</v>
      </c>
      <c r="BI401" s="138"/>
      <c r="BJ401" s="138"/>
      <c r="BK401" s="138"/>
      <c r="BL401" s="138"/>
      <c r="BM401" s="138"/>
      <c r="BN401" s="139">
        <f t="shared" si="34"/>
        <v>527.5</v>
      </c>
      <c r="BO401" s="140"/>
      <c r="BP401" s="140"/>
      <c r="BQ401" s="140"/>
      <c r="BR401" s="140"/>
      <c r="BS401" s="140"/>
      <c r="BT401" s="44"/>
      <c r="BU401" s="43"/>
      <c r="BV401" s="43"/>
      <c r="BW401" s="43"/>
      <c r="BX401" s="16"/>
      <c r="BY401" s="16"/>
      <c r="BZ401" s="16"/>
    </row>
    <row r="402" spans="1:78" ht="12.75" x14ac:dyDescent="0.2">
      <c r="A402" s="14" t="s">
        <v>56</v>
      </c>
      <c r="B402" s="14" t="s">
        <v>167</v>
      </c>
      <c r="C402" s="14">
        <v>1</v>
      </c>
      <c r="D402" s="14">
        <v>1</v>
      </c>
      <c r="F402" s="14">
        <f t="shared" si="35"/>
        <v>5</v>
      </c>
      <c r="G402" s="14" t="s">
        <v>168</v>
      </c>
      <c r="W402" s="14">
        <f t="shared" si="23"/>
        <v>1</v>
      </c>
      <c r="X402" s="14" t="str">
        <f t="shared" si="32"/>
        <v>5GN</v>
      </c>
      <c r="AA402" s="38"/>
      <c r="AE402" s="131">
        <v>9789048714049</v>
      </c>
      <c r="AF402" s="131"/>
      <c r="AG402" s="131"/>
      <c r="AH402" s="131"/>
      <c r="AI402" s="131"/>
      <c r="AJ402" s="131"/>
      <c r="AK402" s="131"/>
      <c r="AL402" s="131"/>
      <c r="AM402" s="131"/>
      <c r="AN402" s="60" t="s">
        <v>126</v>
      </c>
      <c r="AO402" s="53"/>
      <c r="AP402" s="53"/>
      <c r="AQ402" s="53"/>
      <c r="AR402" s="53"/>
      <c r="AS402" s="53"/>
      <c r="AT402" s="61"/>
      <c r="AU402" s="59"/>
      <c r="AV402" s="59"/>
      <c r="AW402" s="59"/>
      <c r="AX402" s="59"/>
      <c r="AY402" s="59"/>
      <c r="AZ402" s="59"/>
      <c r="BA402" s="59"/>
      <c r="BB402" s="132">
        <v>21.1</v>
      </c>
      <c r="BC402" s="132"/>
      <c r="BD402" s="132"/>
      <c r="BE402" s="132"/>
      <c r="BF402" s="132"/>
      <c r="BG402" s="132"/>
      <c r="BH402" s="133">
        <f t="shared" si="33"/>
        <v>25</v>
      </c>
      <c r="BI402" s="133"/>
      <c r="BJ402" s="133"/>
      <c r="BK402" s="133"/>
      <c r="BL402" s="133"/>
      <c r="BM402" s="133"/>
      <c r="BN402" s="134">
        <f t="shared" si="34"/>
        <v>527.5</v>
      </c>
      <c r="BO402" s="135"/>
      <c r="BP402" s="135"/>
      <c r="BQ402" s="135"/>
      <c r="BR402" s="135"/>
      <c r="BS402" s="135"/>
      <c r="BT402" s="44"/>
      <c r="BU402" s="43"/>
      <c r="BV402" s="43"/>
      <c r="BW402" s="43"/>
      <c r="BX402" s="16"/>
      <c r="BY402" s="16"/>
      <c r="BZ402" s="16"/>
    </row>
    <row r="403" spans="1:78" ht="12.75" x14ac:dyDescent="0.2">
      <c r="A403" s="14" t="s">
        <v>57</v>
      </c>
      <c r="B403" s="14" t="s">
        <v>167</v>
      </c>
      <c r="C403" s="14">
        <v>5</v>
      </c>
      <c r="D403" s="14">
        <v>1</v>
      </c>
      <c r="F403" s="14">
        <f t="shared" si="35"/>
        <v>5</v>
      </c>
      <c r="G403" s="14" t="s">
        <v>168</v>
      </c>
      <c r="W403" s="14">
        <f t="shared" si="23"/>
        <v>1</v>
      </c>
      <c r="X403" s="14" t="str">
        <f t="shared" si="32"/>
        <v>5VN</v>
      </c>
      <c r="AA403" s="38"/>
      <c r="AE403" s="136">
        <v>9789048714018</v>
      </c>
      <c r="AF403" s="136"/>
      <c r="AG403" s="136"/>
      <c r="AH403" s="136"/>
      <c r="AI403" s="136"/>
      <c r="AJ403" s="136"/>
      <c r="AK403" s="136"/>
      <c r="AL403" s="136"/>
      <c r="AM403" s="136"/>
      <c r="AN403" s="63" t="s">
        <v>193</v>
      </c>
      <c r="AO403" s="62"/>
      <c r="AP403" s="62"/>
      <c r="AQ403" s="62"/>
      <c r="AR403" s="62"/>
      <c r="AS403" s="62"/>
      <c r="AT403" s="63"/>
      <c r="AU403" s="64"/>
      <c r="AV403" s="64"/>
      <c r="AW403" s="64"/>
      <c r="AX403" s="64"/>
      <c r="AY403" s="64"/>
      <c r="AZ403" s="64"/>
      <c r="BA403" s="64"/>
      <c r="BB403" s="137">
        <v>16.350000000000001</v>
      </c>
      <c r="BC403" s="137"/>
      <c r="BD403" s="137"/>
      <c r="BE403" s="137"/>
      <c r="BF403" s="137"/>
      <c r="BG403" s="137"/>
      <c r="BH403" s="138">
        <f t="shared" si="33"/>
        <v>5</v>
      </c>
      <c r="BI403" s="138"/>
      <c r="BJ403" s="138"/>
      <c r="BK403" s="138"/>
      <c r="BL403" s="138"/>
      <c r="BM403" s="138"/>
      <c r="BN403" s="139">
        <f t="shared" si="34"/>
        <v>81.75</v>
      </c>
      <c r="BO403" s="140"/>
      <c r="BP403" s="140"/>
      <c r="BQ403" s="140"/>
      <c r="BR403" s="140"/>
      <c r="BS403" s="140"/>
      <c r="BT403" s="44"/>
      <c r="BU403" s="43"/>
      <c r="BV403" s="43"/>
      <c r="BW403" s="43"/>
      <c r="BX403" s="16"/>
      <c r="BY403" s="16"/>
      <c r="BZ403" s="16"/>
    </row>
    <row r="404" spans="1:78" ht="12.75" x14ac:dyDescent="0.2">
      <c r="A404" s="14" t="s">
        <v>57</v>
      </c>
      <c r="B404" s="14" t="s">
        <v>167</v>
      </c>
      <c r="C404" s="14">
        <v>5</v>
      </c>
      <c r="D404" s="14">
        <v>1</v>
      </c>
      <c r="F404" s="14">
        <f t="shared" si="35"/>
        <v>5</v>
      </c>
      <c r="G404" s="14" t="s">
        <v>168</v>
      </c>
      <c r="W404" s="14">
        <f t="shared" si="23"/>
        <v>1</v>
      </c>
      <c r="X404" s="14" t="str">
        <f t="shared" si="32"/>
        <v>5VN</v>
      </c>
      <c r="AA404" s="38"/>
      <c r="AE404" s="131">
        <v>9789048714056</v>
      </c>
      <c r="AF404" s="131"/>
      <c r="AG404" s="131"/>
      <c r="AH404" s="131"/>
      <c r="AI404" s="131"/>
      <c r="AJ404" s="131"/>
      <c r="AK404" s="131"/>
      <c r="AL404" s="131"/>
      <c r="AM404" s="131"/>
      <c r="AN404" s="60" t="s">
        <v>194</v>
      </c>
      <c r="AO404" s="53"/>
      <c r="AP404" s="53"/>
      <c r="AQ404" s="53"/>
      <c r="AR404" s="53"/>
      <c r="AS404" s="53"/>
      <c r="AT404" s="61"/>
      <c r="AU404" s="59"/>
      <c r="AV404" s="59"/>
      <c r="AW404" s="59"/>
      <c r="AX404" s="59"/>
      <c r="AY404" s="59"/>
      <c r="AZ404" s="59"/>
      <c r="BA404" s="59"/>
      <c r="BB404" s="132">
        <v>16.350000000000001</v>
      </c>
      <c r="BC404" s="132"/>
      <c r="BD404" s="132"/>
      <c r="BE404" s="132"/>
      <c r="BF404" s="132"/>
      <c r="BG404" s="132"/>
      <c r="BH404" s="133">
        <f t="shared" si="33"/>
        <v>5</v>
      </c>
      <c r="BI404" s="133"/>
      <c r="BJ404" s="133"/>
      <c r="BK404" s="133"/>
      <c r="BL404" s="133"/>
      <c r="BM404" s="133"/>
      <c r="BN404" s="134">
        <f t="shared" si="34"/>
        <v>81.75</v>
      </c>
      <c r="BO404" s="135"/>
      <c r="BP404" s="135"/>
      <c r="BQ404" s="135"/>
      <c r="BR404" s="135"/>
      <c r="BS404" s="135"/>
      <c r="BT404" s="44"/>
      <c r="BU404" s="43"/>
      <c r="BV404" s="43"/>
      <c r="BW404" s="43"/>
      <c r="BX404" s="16"/>
      <c r="BY404" s="16"/>
      <c r="BZ404" s="16"/>
    </row>
    <row r="405" spans="1:78" ht="12.75" x14ac:dyDescent="0.2">
      <c r="A405" s="14" t="s">
        <v>56</v>
      </c>
      <c r="B405" s="14" t="s">
        <v>166</v>
      </c>
      <c r="C405" s="14">
        <v>1</v>
      </c>
      <c r="D405" s="14">
        <v>2</v>
      </c>
      <c r="F405" s="14">
        <f t="shared" si="35"/>
        <v>5</v>
      </c>
      <c r="G405" s="14" t="s">
        <v>168</v>
      </c>
      <c r="I405" s="14">
        <f>IF(OR($AV$120="",$AV$120=Instellingen!$A$21),1,0)</f>
        <v>1</v>
      </c>
      <c r="W405" s="14">
        <f t="shared" si="23"/>
        <v>1</v>
      </c>
      <c r="X405" s="14" t="str">
        <f t="shared" si="32"/>
        <v>5GN</v>
      </c>
      <c r="AA405" s="38"/>
      <c r="AE405" s="136">
        <v>9789048714025</v>
      </c>
      <c r="AF405" s="136"/>
      <c r="AG405" s="136"/>
      <c r="AH405" s="136"/>
      <c r="AI405" s="136"/>
      <c r="AJ405" s="136"/>
      <c r="AK405" s="136"/>
      <c r="AL405" s="136"/>
      <c r="AM405" s="136"/>
      <c r="AN405" s="63" t="s">
        <v>127</v>
      </c>
      <c r="AO405" s="62"/>
      <c r="AP405" s="62"/>
      <c r="AQ405" s="62"/>
      <c r="AR405" s="62"/>
      <c r="AS405" s="62"/>
      <c r="AT405" s="63"/>
      <c r="AU405" s="64"/>
      <c r="AV405" s="64"/>
      <c r="AW405" s="64"/>
      <c r="AX405" s="64"/>
      <c r="AY405" s="64"/>
      <c r="AZ405" s="64"/>
      <c r="BA405" s="64"/>
      <c r="BB405" s="137">
        <v>10.55</v>
      </c>
      <c r="BC405" s="137"/>
      <c r="BD405" s="137"/>
      <c r="BE405" s="137"/>
      <c r="BF405" s="137"/>
      <c r="BG405" s="137"/>
      <c r="BH405" s="138">
        <f t="shared" si="33"/>
        <v>2</v>
      </c>
      <c r="BI405" s="138"/>
      <c r="BJ405" s="138"/>
      <c r="BK405" s="138"/>
      <c r="BL405" s="138"/>
      <c r="BM405" s="138"/>
      <c r="BN405" s="139">
        <f t="shared" si="34"/>
        <v>21.1</v>
      </c>
      <c r="BO405" s="140"/>
      <c r="BP405" s="140"/>
      <c r="BQ405" s="140"/>
      <c r="BR405" s="140"/>
      <c r="BS405" s="140"/>
      <c r="BT405" s="44"/>
      <c r="BU405" s="43"/>
      <c r="BV405" s="43"/>
      <c r="BW405" s="43"/>
      <c r="BX405" s="16"/>
      <c r="BY405" s="16"/>
      <c r="BZ405" s="16"/>
    </row>
    <row r="406" spans="1:78" ht="12.75" x14ac:dyDescent="0.2">
      <c r="A406" s="14" t="s">
        <v>56</v>
      </c>
      <c r="B406" s="14" t="s">
        <v>166</v>
      </c>
      <c r="C406" s="14">
        <v>1</v>
      </c>
      <c r="D406" s="14">
        <v>2</v>
      </c>
      <c r="F406" s="14">
        <f t="shared" si="35"/>
        <v>5</v>
      </c>
      <c r="G406" s="14" t="s">
        <v>168</v>
      </c>
      <c r="I406" s="14">
        <f>IF(OR($AV$120="",$AV$120=Instellingen!$A$21),1,0)</f>
        <v>1</v>
      </c>
      <c r="W406" s="14">
        <f t="shared" si="23"/>
        <v>1</v>
      </c>
      <c r="X406" s="14" t="str">
        <f t="shared" si="32"/>
        <v>5GN</v>
      </c>
      <c r="AA406" s="38"/>
      <c r="AE406" s="131">
        <v>9789048714063</v>
      </c>
      <c r="AF406" s="131"/>
      <c r="AG406" s="131"/>
      <c r="AH406" s="131"/>
      <c r="AI406" s="131"/>
      <c r="AJ406" s="131"/>
      <c r="AK406" s="131"/>
      <c r="AL406" s="131"/>
      <c r="AM406" s="131"/>
      <c r="AN406" s="60" t="s">
        <v>128</v>
      </c>
      <c r="AO406" s="53"/>
      <c r="AP406" s="53"/>
      <c r="AQ406" s="53"/>
      <c r="AR406" s="53"/>
      <c r="AS406" s="53"/>
      <c r="AT406" s="61"/>
      <c r="AU406" s="59"/>
      <c r="AV406" s="59"/>
      <c r="AW406" s="59"/>
      <c r="AX406" s="59"/>
      <c r="AY406" s="59"/>
      <c r="AZ406" s="59"/>
      <c r="BA406" s="59"/>
      <c r="BB406" s="132">
        <v>10.55</v>
      </c>
      <c r="BC406" s="132"/>
      <c r="BD406" s="132"/>
      <c r="BE406" s="132"/>
      <c r="BF406" s="132"/>
      <c r="BG406" s="132"/>
      <c r="BH406" s="133">
        <f t="shared" si="33"/>
        <v>2</v>
      </c>
      <c r="BI406" s="133"/>
      <c r="BJ406" s="133"/>
      <c r="BK406" s="133"/>
      <c r="BL406" s="133"/>
      <c r="BM406" s="133"/>
      <c r="BN406" s="134">
        <f t="shared" si="34"/>
        <v>21.1</v>
      </c>
      <c r="BO406" s="135"/>
      <c r="BP406" s="135"/>
      <c r="BQ406" s="135"/>
      <c r="BR406" s="135"/>
      <c r="BS406" s="135"/>
      <c r="BT406" s="44"/>
      <c r="BU406" s="43"/>
      <c r="BV406" s="43"/>
      <c r="BW406" s="43"/>
      <c r="BX406" s="16"/>
      <c r="BY406" s="16"/>
      <c r="BZ406" s="16"/>
    </row>
    <row r="407" spans="1:78" ht="12.75" x14ac:dyDescent="0.2">
      <c r="A407" s="14" t="s">
        <v>56</v>
      </c>
      <c r="B407" s="14" t="s">
        <v>166</v>
      </c>
      <c r="C407" s="14">
        <v>1</v>
      </c>
      <c r="D407" s="14">
        <v>1</v>
      </c>
      <c r="F407" s="14">
        <f t="shared" si="35"/>
        <v>5</v>
      </c>
      <c r="G407" s="14" t="s">
        <v>168</v>
      </c>
      <c r="I407" s="14">
        <f>IF(OR($AV$120="",$AV$120=Instellingen!$A$21),1,0)</f>
        <v>1</v>
      </c>
      <c r="W407" s="14">
        <f t="shared" si="23"/>
        <v>1</v>
      </c>
      <c r="X407" s="14" t="str">
        <f t="shared" si="32"/>
        <v>5GN</v>
      </c>
      <c r="AA407" s="38"/>
      <c r="AE407" s="136">
        <v>9789048714087</v>
      </c>
      <c r="AF407" s="136"/>
      <c r="AG407" s="136"/>
      <c r="AH407" s="136"/>
      <c r="AI407" s="136"/>
      <c r="AJ407" s="136"/>
      <c r="AK407" s="136"/>
      <c r="AL407" s="136"/>
      <c r="AM407" s="136"/>
      <c r="AN407" s="63" t="s">
        <v>129</v>
      </c>
      <c r="AO407" s="62"/>
      <c r="AP407" s="62"/>
      <c r="AQ407" s="62"/>
      <c r="AR407" s="62"/>
      <c r="AS407" s="62"/>
      <c r="AT407" s="63"/>
      <c r="AU407" s="64"/>
      <c r="AV407" s="64"/>
      <c r="AW407" s="64"/>
      <c r="AX407" s="64"/>
      <c r="AY407" s="64"/>
      <c r="AZ407" s="64"/>
      <c r="BA407" s="64"/>
      <c r="BB407" s="137">
        <v>65.25</v>
      </c>
      <c r="BC407" s="137"/>
      <c r="BD407" s="137"/>
      <c r="BE407" s="137"/>
      <c r="BF407" s="137"/>
      <c r="BG407" s="137"/>
      <c r="BH407" s="138">
        <f t="shared" si="33"/>
        <v>1</v>
      </c>
      <c r="BI407" s="138"/>
      <c r="BJ407" s="138"/>
      <c r="BK407" s="138"/>
      <c r="BL407" s="138"/>
      <c r="BM407" s="138"/>
      <c r="BN407" s="139">
        <f t="shared" si="34"/>
        <v>65.25</v>
      </c>
      <c r="BO407" s="140"/>
      <c r="BP407" s="140"/>
      <c r="BQ407" s="140"/>
      <c r="BR407" s="140"/>
      <c r="BS407" s="140"/>
      <c r="BT407" s="44"/>
      <c r="BU407" s="43"/>
      <c r="BV407" s="43"/>
      <c r="BW407" s="43"/>
      <c r="BX407" s="16"/>
      <c r="BY407" s="16"/>
      <c r="BZ407" s="16"/>
    </row>
    <row r="408" spans="1:78" ht="12.75" hidden="1" x14ac:dyDescent="0.2">
      <c r="A408" s="14" t="s">
        <v>56</v>
      </c>
      <c r="B408" s="14" t="s">
        <v>166</v>
      </c>
      <c r="C408" s="14">
        <v>1</v>
      </c>
      <c r="D408" s="14">
        <v>1</v>
      </c>
      <c r="F408" s="14">
        <f t="shared" si="35"/>
        <v>5</v>
      </c>
      <c r="G408" s="14" t="s">
        <v>168</v>
      </c>
      <c r="I408" s="14">
        <f>IF(OR($AV$120="",$AV$120=Instellingen!$A$21),1,0)</f>
        <v>1</v>
      </c>
      <c r="W408" s="14">
        <f t="shared" si="23"/>
        <v>1</v>
      </c>
      <c r="X408" s="14" t="str">
        <f t="shared" si="32"/>
        <v>5GN</v>
      </c>
      <c r="AA408" s="38"/>
      <c r="AE408" s="131"/>
      <c r="AF408" s="131"/>
      <c r="AG408" s="131"/>
      <c r="AH408" s="131"/>
      <c r="AI408" s="131"/>
      <c r="AJ408" s="131"/>
      <c r="AK408" s="131"/>
      <c r="AL408" s="131"/>
      <c r="AM408" s="131"/>
      <c r="AN408" s="60"/>
      <c r="AO408" s="53"/>
      <c r="AP408" s="53"/>
      <c r="AQ408" s="53"/>
      <c r="AR408" s="53"/>
      <c r="AS408" s="53"/>
      <c r="AT408" s="61"/>
      <c r="AU408" s="59"/>
      <c r="AV408" s="59"/>
      <c r="AW408" s="59"/>
      <c r="AX408" s="59"/>
      <c r="AY408" s="59"/>
      <c r="AZ408" s="59"/>
      <c r="BA408" s="59"/>
      <c r="BB408" s="132"/>
      <c r="BC408" s="132"/>
      <c r="BD408" s="132"/>
      <c r="BE408" s="132"/>
      <c r="BF408" s="132"/>
      <c r="BG408" s="132"/>
      <c r="BH408" s="133"/>
      <c r="BI408" s="133"/>
      <c r="BJ408" s="133"/>
      <c r="BK408" s="133"/>
      <c r="BL408" s="133"/>
      <c r="BM408" s="133"/>
      <c r="BN408" s="134" t="str">
        <f t="shared" si="34"/>
        <v/>
      </c>
      <c r="BO408" s="135"/>
      <c r="BP408" s="135"/>
      <c r="BQ408" s="135"/>
      <c r="BR408" s="135"/>
      <c r="BS408" s="135"/>
      <c r="BT408" s="44"/>
      <c r="BU408" s="43"/>
      <c r="BV408" s="43"/>
      <c r="BW408" s="43"/>
      <c r="BX408" s="16"/>
      <c r="BY408" s="16"/>
      <c r="BZ408" s="16"/>
    </row>
    <row r="409" spans="1:78" ht="12.75" x14ac:dyDescent="0.2">
      <c r="A409" s="14" t="s">
        <v>56</v>
      </c>
      <c r="B409" s="14" t="s">
        <v>167</v>
      </c>
      <c r="C409" s="14">
        <v>5</v>
      </c>
      <c r="D409" s="14">
        <v>1</v>
      </c>
      <c r="F409" s="14">
        <f t="shared" si="35"/>
        <v>5</v>
      </c>
      <c r="G409" s="14" t="s">
        <v>168</v>
      </c>
      <c r="I409" s="14">
        <f>IF(OR($AV$120="",$AV$120=Instellingen!$A$21),1,0)</f>
        <v>1</v>
      </c>
      <c r="W409" s="14">
        <f t="shared" si="23"/>
        <v>1</v>
      </c>
      <c r="X409" s="14" t="str">
        <f t="shared" si="32"/>
        <v>5GN</v>
      </c>
      <c r="AA409" s="38"/>
      <c r="AE409" s="131">
        <v>9789048715022</v>
      </c>
      <c r="AF409" s="131"/>
      <c r="AG409" s="131"/>
      <c r="AH409" s="131"/>
      <c r="AI409" s="131"/>
      <c r="AJ409" s="131"/>
      <c r="AK409" s="131"/>
      <c r="AL409" s="131"/>
      <c r="AM409" s="131"/>
      <c r="AN409" s="125" t="s">
        <v>195</v>
      </c>
      <c r="AO409" s="126"/>
      <c r="AP409" s="126"/>
      <c r="AQ409" s="126"/>
      <c r="AR409" s="126"/>
      <c r="AS409" s="126"/>
      <c r="AT409" s="125"/>
      <c r="AU409" s="127"/>
      <c r="AV409" s="127"/>
      <c r="AW409" s="127"/>
      <c r="AX409" s="127"/>
      <c r="AY409" s="127"/>
      <c r="AZ409" s="127"/>
      <c r="BA409" s="127"/>
      <c r="BB409" s="146">
        <v>9.9</v>
      </c>
      <c r="BC409" s="146"/>
      <c r="BD409" s="146"/>
      <c r="BE409" s="146"/>
      <c r="BF409" s="146"/>
      <c r="BG409" s="146"/>
      <c r="BH409" s="147">
        <f t="shared" si="33"/>
        <v>5</v>
      </c>
      <c r="BI409" s="147"/>
      <c r="BJ409" s="147"/>
      <c r="BK409" s="147"/>
      <c r="BL409" s="147"/>
      <c r="BM409" s="147"/>
      <c r="BN409" s="148">
        <f t="shared" si="34"/>
        <v>49.5</v>
      </c>
      <c r="BO409" s="150"/>
      <c r="BP409" s="150"/>
      <c r="BQ409" s="150"/>
      <c r="BR409" s="150"/>
      <c r="BS409" s="150"/>
      <c r="BT409" s="44"/>
      <c r="BU409" s="43"/>
      <c r="BV409" s="43"/>
      <c r="BW409" s="43"/>
      <c r="BX409" s="16"/>
      <c r="BY409" s="16"/>
      <c r="BZ409" s="16"/>
    </row>
    <row r="410" spans="1:78" ht="12.75" x14ac:dyDescent="0.2">
      <c r="A410" s="14" t="s">
        <v>56</v>
      </c>
      <c r="B410" s="14" t="s">
        <v>166</v>
      </c>
      <c r="C410" s="14">
        <v>1</v>
      </c>
      <c r="D410" s="14">
        <v>1</v>
      </c>
      <c r="F410" s="14">
        <f t="shared" si="35"/>
        <v>5</v>
      </c>
      <c r="G410" s="14" t="s">
        <v>168</v>
      </c>
      <c r="W410" s="14">
        <f t="shared" si="23"/>
        <v>1</v>
      </c>
      <c r="X410" s="14" t="str">
        <f t="shared" si="32"/>
        <v>5GN</v>
      </c>
      <c r="AA410" s="38"/>
      <c r="AE410" s="136"/>
      <c r="AF410" s="136"/>
      <c r="AG410" s="136"/>
      <c r="AH410" s="136"/>
      <c r="AI410" s="136"/>
      <c r="AJ410" s="136"/>
      <c r="AK410" s="136"/>
      <c r="AL410" s="136"/>
      <c r="AM410" s="136"/>
      <c r="AN410" s="128"/>
      <c r="AO410" s="62"/>
      <c r="AP410" s="62"/>
      <c r="AQ410" s="62"/>
      <c r="AR410" s="62"/>
      <c r="AS410" s="62"/>
      <c r="AT410" s="129"/>
      <c r="AU410" s="64"/>
      <c r="AV410" s="64"/>
      <c r="AW410" s="64"/>
      <c r="AX410" s="64"/>
      <c r="AY410" s="64"/>
      <c r="AZ410" s="64"/>
      <c r="BA410" s="64"/>
      <c r="BB410" s="137"/>
      <c r="BC410" s="137"/>
      <c r="BD410" s="137"/>
      <c r="BE410" s="137"/>
      <c r="BF410" s="137"/>
      <c r="BG410" s="137"/>
      <c r="BH410" s="138"/>
      <c r="BI410" s="138"/>
      <c r="BJ410" s="138"/>
      <c r="BK410" s="138"/>
      <c r="BL410" s="138"/>
      <c r="BM410" s="138"/>
      <c r="BN410" s="139" t="str">
        <f t="shared" si="34"/>
        <v/>
      </c>
      <c r="BO410" s="140"/>
      <c r="BP410" s="140"/>
      <c r="BQ410" s="140"/>
      <c r="BR410" s="140"/>
      <c r="BS410" s="140"/>
      <c r="BT410" s="44"/>
      <c r="BU410" s="43"/>
      <c r="BV410" s="43"/>
      <c r="BW410" s="43"/>
      <c r="BX410" s="16"/>
      <c r="BY410" s="16"/>
      <c r="BZ410" s="16"/>
    </row>
    <row r="411" spans="1:78" ht="12.75" x14ac:dyDescent="0.2">
      <c r="F411" s="14">
        <f t="shared" si="35"/>
        <v>5</v>
      </c>
      <c r="G411" s="14" t="s">
        <v>168</v>
      </c>
      <c r="W411" s="14">
        <f t="shared" si="23"/>
        <v>1</v>
      </c>
      <c r="X411" s="14" t="str">
        <f t="shared" si="32"/>
        <v>5N</v>
      </c>
      <c r="AA411" s="38"/>
      <c r="AE411" s="131"/>
      <c r="AF411" s="131"/>
      <c r="AG411" s="131"/>
      <c r="AH411" s="131"/>
      <c r="AI411" s="131"/>
      <c r="AJ411" s="131"/>
      <c r="AK411" s="131"/>
      <c r="AL411" s="131"/>
      <c r="AM411" s="131"/>
      <c r="AN411" s="125"/>
      <c r="AO411" s="126"/>
      <c r="AP411" s="126"/>
      <c r="AQ411" s="126"/>
      <c r="AR411" s="126"/>
      <c r="AS411" s="126"/>
      <c r="AT411" s="125"/>
      <c r="AU411" s="127"/>
      <c r="AV411" s="127"/>
      <c r="AW411" s="127"/>
      <c r="AX411" s="127"/>
      <c r="AY411" s="127"/>
      <c r="AZ411" s="127"/>
      <c r="BA411" s="127"/>
      <c r="BB411" s="146"/>
      <c r="BC411" s="146"/>
      <c r="BD411" s="146"/>
      <c r="BE411" s="146"/>
      <c r="BF411" s="146"/>
      <c r="BG411" s="146"/>
      <c r="BH411" s="147"/>
      <c r="BI411" s="147"/>
      <c r="BJ411" s="147"/>
      <c r="BK411" s="147"/>
      <c r="BL411" s="147"/>
      <c r="BM411" s="147"/>
      <c r="BN411" s="148" t="str">
        <f t="shared" si="34"/>
        <v/>
      </c>
      <c r="BO411" s="150"/>
      <c r="BP411" s="150"/>
      <c r="BQ411" s="150"/>
      <c r="BR411" s="150"/>
      <c r="BS411" s="150"/>
      <c r="BT411" s="44"/>
      <c r="BU411" s="43"/>
      <c r="BV411" s="43"/>
      <c r="BW411" s="43"/>
      <c r="BX411" s="16"/>
      <c r="BY411" s="16"/>
      <c r="BZ411" s="16"/>
    </row>
    <row r="412" spans="1:78" ht="12.75" x14ac:dyDescent="0.2">
      <c r="F412" s="14">
        <f t="shared" si="35"/>
        <v>5</v>
      </c>
      <c r="G412" s="14" t="s">
        <v>168</v>
      </c>
      <c r="W412" s="14">
        <f t="shared" si="23"/>
        <v>1</v>
      </c>
      <c r="X412" s="14" t="str">
        <f t="shared" si="32"/>
        <v>5N</v>
      </c>
      <c r="AA412" s="38"/>
      <c r="AE412" s="131"/>
      <c r="AF412" s="131"/>
      <c r="AG412" s="131"/>
      <c r="AH412" s="131"/>
      <c r="AI412" s="131"/>
      <c r="AJ412" s="131"/>
      <c r="AK412" s="131"/>
      <c r="AL412" s="131"/>
      <c r="AM412" s="131"/>
      <c r="AN412" s="88" t="s">
        <v>121</v>
      </c>
      <c r="AO412" s="53"/>
      <c r="AP412" s="53"/>
      <c r="AQ412" s="53"/>
      <c r="AR412" s="53"/>
      <c r="AS412" s="53"/>
      <c r="AT412" s="61"/>
      <c r="AU412" s="59"/>
      <c r="AV412" s="59"/>
      <c r="AW412" s="59"/>
      <c r="AX412" s="59"/>
      <c r="AY412" s="59"/>
      <c r="AZ412" s="59"/>
      <c r="BA412" s="59"/>
      <c r="BB412" s="132"/>
      <c r="BC412" s="132"/>
      <c r="BD412" s="132"/>
      <c r="BE412" s="132"/>
      <c r="BF412" s="132"/>
      <c r="BG412" s="132"/>
      <c r="BH412" s="133"/>
      <c r="BI412" s="133"/>
      <c r="BJ412" s="133"/>
      <c r="BK412" s="133"/>
      <c r="BL412" s="133"/>
      <c r="BM412" s="133"/>
      <c r="BN412" s="134" t="str">
        <f t="shared" si="34"/>
        <v/>
      </c>
      <c r="BO412" s="135"/>
      <c r="BP412" s="135"/>
      <c r="BQ412" s="135"/>
      <c r="BR412" s="135"/>
      <c r="BS412" s="135"/>
      <c r="BT412" s="44"/>
      <c r="BU412" s="43"/>
      <c r="BV412" s="43"/>
      <c r="BW412" s="43"/>
      <c r="BX412" s="16"/>
      <c r="BY412" s="16"/>
      <c r="BZ412" s="16"/>
    </row>
    <row r="413" spans="1:78" ht="12.75" x14ac:dyDescent="0.2">
      <c r="A413" s="14" t="s">
        <v>56</v>
      </c>
      <c r="B413" s="14" t="s">
        <v>166</v>
      </c>
      <c r="C413" s="14">
        <v>1</v>
      </c>
      <c r="D413" s="14">
        <v>1</v>
      </c>
      <c r="F413" s="14">
        <f t="shared" si="35"/>
        <v>5</v>
      </c>
      <c r="G413" s="14" t="s">
        <v>168</v>
      </c>
      <c r="I413" s="14">
        <f>IF(OR($AV$120="",$AV$120=Instellingen!$A$21),1,0)</f>
        <v>1</v>
      </c>
      <c r="W413" s="14">
        <f t="shared" si="23"/>
        <v>1</v>
      </c>
      <c r="X413" s="14" t="str">
        <f t="shared" si="32"/>
        <v>5GN</v>
      </c>
      <c r="AA413" s="38"/>
      <c r="AE413" s="136">
        <v>9789048714124</v>
      </c>
      <c r="AF413" s="136"/>
      <c r="AG413" s="136"/>
      <c r="AH413" s="136"/>
      <c r="AI413" s="136"/>
      <c r="AJ413" s="136"/>
      <c r="AK413" s="136"/>
      <c r="AL413" s="136"/>
      <c r="AM413" s="136"/>
      <c r="AN413" s="63" t="s">
        <v>123</v>
      </c>
      <c r="AO413" s="62"/>
      <c r="AP413" s="62"/>
      <c r="AQ413" s="62"/>
      <c r="AR413" s="62"/>
      <c r="AS413" s="62"/>
      <c r="AT413" s="63"/>
      <c r="AU413" s="64"/>
      <c r="AV413" s="64"/>
      <c r="AW413" s="64"/>
      <c r="AX413" s="64"/>
      <c r="AY413" s="64"/>
      <c r="AZ413" s="64"/>
      <c r="BA413" s="64"/>
      <c r="BB413" s="137">
        <v>65.05</v>
      </c>
      <c r="BC413" s="137"/>
      <c r="BD413" s="137"/>
      <c r="BE413" s="137"/>
      <c r="BF413" s="137"/>
      <c r="BG413" s="137"/>
      <c r="BH413" s="138">
        <f t="shared" ref="BH413:BH421" si="36">IF(B413="V",E413,IF(OR(B413="K",B413="L"),ROUNDUP(INDEX($N$115:$V$117,IF(B413="K",2,3),1+F413)*D413/C413,0),"fout"))*IF(I413="",1,I413)*IF(J413="",1,J413)*W413</f>
        <v>1</v>
      </c>
      <c r="BI413" s="138"/>
      <c r="BJ413" s="138"/>
      <c r="BK413" s="138"/>
      <c r="BL413" s="138"/>
      <c r="BM413" s="138"/>
      <c r="BN413" s="139">
        <f t="shared" si="34"/>
        <v>65.05</v>
      </c>
      <c r="BO413" s="140"/>
      <c r="BP413" s="140"/>
      <c r="BQ413" s="140"/>
      <c r="BR413" s="140"/>
      <c r="BS413" s="140"/>
      <c r="BT413" s="44"/>
      <c r="BU413" s="43"/>
      <c r="BV413" s="43"/>
      <c r="BW413" s="43"/>
      <c r="BX413" s="16"/>
      <c r="BY413" s="16"/>
      <c r="BZ413" s="16"/>
    </row>
    <row r="414" spans="1:78" ht="12.75" x14ac:dyDescent="0.2">
      <c r="A414" s="14" t="s">
        <v>56</v>
      </c>
      <c r="B414" s="14" t="s">
        <v>166</v>
      </c>
      <c r="C414" s="14">
        <v>1</v>
      </c>
      <c r="D414" s="14">
        <v>1</v>
      </c>
      <c r="F414" s="14">
        <f t="shared" si="35"/>
        <v>5</v>
      </c>
      <c r="G414" s="14" t="s">
        <v>168</v>
      </c>
      <c r="I414" s="14">
        <f>IF(OR($AV$120="",$AV$120=Instellingen!$A$21),1,0)</f>
        <v>1</v>
      </c>
      <c r="W414" s="14">
        <f t="shared" si="23"/>
        <v>1</v>
      </c>
      <c r="X414" s="14" t="str">
        <f t="shared" si="32"/>
        <v>5GN</v>
      </c>
      <c r="AA414" s="38"/>
      <c r="AE414" s="131">
        <v>9789048714179</v>
      </c>
      <c r="AF414" s="131"/>
      <c r="AG414" s="131"/>
      <c r="AH414" s="131"/>
      <c r="AI414" s="131"/>
      <c r="AJ414" s="131"/>
      <c r="AK414" s="131"/>
      <c r="AL414" s="131"/>
      <c r="AM414" s="131"/>
      <c r="AN414" s="60" t="s">
        <v>124</v>
      </c>
      <c r="AO414" s="53"/>
      <c r="AP414" s="53"/>
      <c r="AQ414" s="53"/>
      <c r="AR414" s="53"/>
      <c r="AS414" s="53"/>
      <c r="AT414" s="61"/>
      <c r="AU414" s="59"/>
      <c r="AV414" s="59"/>
      <c r="AW414" s="59"/>
      <c r="AX414" s="59"/>
      <c r="AY414" s="59"/>
      <c r="AZ414" s="59"/>
      <c r="BA414" s="59"/>
      <c r="BB414" s="132">
        <v>65.05</v>
      </c>
      <c r="BC414" s="132"/>
      <c r="BD414" s="132"/>
      <c r="BE414" s="132"/>
      <c r="BF414" s="132"/>
      <c r="BG414" s="132"/>
      <c r="BH414" s="133">
        <f t="shared" si="36"/>
        <v>1</v>
      </c>
      <c r="BI414" s="133"/>
      <c r="BJ414" s="133"/>
      <c r="BK414" s="133"/>
      <c r="BL414" s="133"/>
      <c r="BM414" s="133"/>
      <c r="BN414" s="134">
        <f t="shared" si="34"/>
        <v>65.05</v>
      </c>
      <c r="BO414" s="135"/>
      <c r="BP414" s="135"/>
      <c r="BQ414" s="135"/>
      <c r="BR414" s="135"/>
      <c r="BS414" s="135"/>
      <c r="BT414" s="44"/>
      <c r="BU414" s="43"/>
      <c r="BV414" s="43"/>
      <c r="BW414" s="43"/>
      <c r="BX414" s="16"/>
      <c r="BY414" s="16"/>
      <c r="BZ414" s="16"/>
    </row>
    <row r="415" spans="1:78" ht="12.75" x14ac:dyDescent="0.2">
      <c r="A415" s="14" t="s">
        <v>57</v>
      </c>
      <c r="B415" s="14" t="s">
        <v>167</v>
      </c>
      <c r="C415" s="14">
        <v>5</v>
      </c>
      <c r="D415" s="14">
        <v>1</v>
      </c>
      <c r="F415" s="14">
        <f t="shared" si="35"/>
        <v>5</v>
      </c>
      <c r="G415" s="14" t="s">
        <v>168</v>
      </c>
      <c r="J415" s="14">
        <f>IF(OR($AV$124="",$AV$124=Instellingen!$A$21),1,0)</f>
        <v>1</v>
      </c>
      <c r="W415" s="14">
        <f t="shared" si="23"/>
        <v>1</v>
      </c>
      <c r="X415" s="14" t="str">
        <f t="shared" si="32"/>
        <v>5VN</v>
      </c>
      <c r="AA415" s="49"/>
      <c r="AE415" s="136">
        <v>9789048714162</v>
      </c>
      <c r="AF415" s="136"/>
      <c r="AG415" s="136"/>
      <c r="AH415" s="136"/>
      <c r="AI415" s="136"/>
      <c r="AJ415" s="136"/>
      <c r="AK415" s="136"/>
      <c r="AL415" s="136"/>
      <c r="AM415" s="136"/>
      <c r="AN415" s="63" t="s">
        <v>193</v>
      </c>
      <c r="AO415" s="62"/>
      <c r="AP415" s="62"/>
      <c r="AQ415" s="62"/>
      <c r="AR415" s="62"/>
      <c r="AS415" s="62"/>
      <c r="AT415" s="63"/>
      <c r="AU415" s="64"/>
      <c r="AV415" s="64"/>
      <c r="AW415" s="64"/>
      <c r="AX415" s="64"/>
      <c r="AY415" s="64"/>
      <c r="AZ415" s="64"/>
      <c r="BA415" s="64"/>
      <c r="BB415" s="137">
        <v>16.350000000000001</v>
      </c>
      <c r="BC415" s="137"/>
      <c r="BD415" s="137"/>
      <c r="BE415" s="137"/>
      <c r="BF415" s="137"/>
      <c r="BG415" s="137"/>
      <c r="BH415" s="138">
        <f t="shared" si="36"/>
        <v>5</v>
      </c>
      <c r="BI415" s="138"/>
      <c r="BJ415" s="138"/>
      <c r="BK415" s="138"/>
      <c r="BL415" s="138"/>
      <c r="BM415" s="138"/>
      <c r="BN415" s="139">
        <f t="shared" si="34"/>
        <v>81.75</v>
      </c>
      <c r="BO415" s="140"/>
      <c r="BP415" s="140"/>
      <c r="BQ415" s="140"/>
      <c r="BR415" s="140"/>
      <c r="BS415" s="140"/>
      <c r="BT415" s="44"/>
      <c r="BU415" s="43"/>
      <c r="BV415" s="43"/>
      <c r="BW415" s="43"/>
      <c r="BX415" s="16"/>
      <c r="BY415" s="16"/>
      <c r="BZ415" s="16"/>
    </row>
    <row r="416" spans="1:78" ht="12.75" x14ac:dyDescent="0.2">
      <c r="A416" s="14" t="s">
        <v>57</v>
      </c>
      <c r="B416" s="14" t="s">
        <v>167</v>
      </c>
      <c r="C416" s="14">
        <v>5</v>
      </c>
      <c r="D416" s="14">
        <v>1</v>
      </c>
      <c r="F416" s="14">
        <f t="shared" si="35"/>
        <v>5</v>
      </c>
      <c r="G416" s="14" t="s">
        <v>168</v>
      </c>
      <c r="J416" s="14">
        <f>IF(OR($AV$124="",$AV$124=Instellingen!$A$21),1,0)</f>
        <v>1</v>
      </c>
      <c r="W416" s="14">
        <f t="shared" si="23"/>
        <v>1</v>
      </c>
      <c r="X416" s="14" t="str">
        <f t="shared" si="32"/>
        <v>5VN</v>
      </c>
      <c r="AA416" s="50"/>
      <c r="AE416" s="131">
        <v>9789048714193</v>
      </c>
      <c r="AF416" s="131"/>
      <c r="AG416" s="131"/>
      <c r="AH416" s="131"/>
      <c r="AI416" s="131"/>
      <c r="AJ416" s="131"/>
      <c r="AK416" s="131"/>
      <c r="AL416" s="131"/>
      <c r="AM416" s="131"/>
      <c r="AN416" s="60" t="s">
        <v>194</v>
      </c>
      <c r="AO416" s="53"/>
      <c r="AP416" s="53"/>
      <c r="AQ416" s="53"/>
      <c r="AR416" s="53"/>
      <c r="AS416" s="53"/>
      <c r="AT416" s="61"/>
      <c r="AU416" s="59"/>
      <c r="AV416" s="59"/>
      <c r="AW416" s="59"/>
      <c r="AX416" s="59"/>
      <c r="AY416" s="59"/>
      <c r="AZ416" s="59"/>
      <c r="BA416" s="59"/>
      <c r="BB416" s="132">
        <v>16.350000000000001</v>
      </c>
      <c r="BC416" s="132"/>
      <c r="BD416" s="132"/>
      <c r="BE416" s="132"/>
      <c r="BF416" s="132"/>
      <c r="BG416" s="132"/>
      <c r="BH416" s="133">
        <f t="shared" si="36"/>
        <v>5</v>
      </c>
      <c r="BI416" s="133"/>
      <c r="BJ416" s="133"/>
      <c r="BK416" s="133"/>
      <c r="BL416" s="133"/>
      <c r="BM416" s="133"/>
      <c r="BN416" s="134">
        <f t="shared" si="34"/>
        <v>81.75</v>
      </c>
      <c r="BO416" s="135"/>
      <c r="BP416" s="135"/>
      <c r="BQ416" s="135"/>
      <c r="BR416" s="135"/>
      <c r="BS416" s="135"/>
      <c r="BT416" s="44"/>
      <c r="BU416" s="43"/>
      <c r="BV416" s="43"/>
      <c r="BW416" s="43"/>
      <c r="BX416" s="16"/>
      <c r="BY416" s="16"/>
      <c r="BZ416" s="16"/>
    </row>
    <row r="417" spans="1:78" ht="12.75" x14ac:dyDescent="0.2">
      <c r="A417" s="14" t="s">
        <v>56</v>
      </c>
      <c r="B417" s="14" t="s">
        <v>166</v>
      </c>
      <c r="C417" s="14">
        <v>1</v>
      </c>
      <c r="D417" s="14">
        <v>2</v>
      </c>
      <c r="F417" s="14">
        <f t="shared" si="35"/>
        <v>5</v>
      </c>
      <c r="G417" s="14" t="s">
        <v>168</v>
      </c>
      <c r="I417" s="14">
        <f>IF(OR($AV$120="",$AV$120=Instellingen!$A$21),1,0)</f>
        <v>1</v>
      </c>
      <c r="W417" s="14">
        <f t="shared" si="23"/>
        <v>1</v>
      </c>
      <c r="X417" s="14" t="str">
        <f t="shared" si="32"/>
        <v>5GN</v>
      </c>
      <c r="AA417" s="50"/>
      <c r="AE417" s="136">
        <v>9789048714148</v>
      </c>
      <c r="AF417" s="136"/>
      <c r="AG417" s="136"/>
      <c r="AH417" s="136"/>
      <c r="AI417" s="136"/>
      <c r="AJ417" s="136"/>
      <c r="AK417" s="136"/>
      <c r="AL417" s="136"/>
      <c r="AM417" s="136"/>
      <c r="AN417" s="63" t="s">
        <v>127</v>
      </c>
      <c r="AO417" s="62"/>
      <c r="AP417" s="62"/>
      <c r="AQ417" s="62"/>
      <c r="AR417" s="62"/>
      <c r="AS417" s="62"/>
      <c r="AT417" s="63"/>
      <c r="AU417" s="64"/>
      <c r="AV417" s="64"/>
      <c r="AW417" s="64"/>
      <c r="AX417" s="64"/>
      <c r="AY417" s="64"/>
      <c r="AZ417" s="64"/>
      <c r="BA417" s="64"/>
      <c r="BB417" s="137">
        <v>10.55</v>
      </c>
      <c r="BC417" s="137"/>
      <c r="BD417" s="137"/>
      <c r="BE417" s="137"/>
      <c r="BF417" s="137"/>
      <c r="BG417" s="137"/>
      <c r="BH417" s="138">
        <f t="shared" si="36"/>
        <v>2</v>
      </c>
      <c r="BI417" s="138"/>
      <c r="BJ417" s="138"/>
      <c r="BK417" s="138"/>
      <c r="BL417" s="138"/>
      <c r="BM417" s="138"/>
      <c r="BN417" s="139">
        <f t="shared" si="34"/>
        <v>21.1</v>
      </c>
      <c r="BO417" s="140"/>
      <c r="BP417" s="140"/>
      <c r="BQ417" s="140"/>
      <c r="BR417" s="140"/>
      <c r="BS417" s="140"/>
      <c r="BT417" s="44"/>
      <c r="BX417" s="16"/>
      <c r="BY417" s="16"/>
      <c r="BZ417" s="16"/>
    </row>
    <row r="418" spans="1:78" ht="12.75" x14ac:dyDescent="0.2">
      <c r="A418" s="14" t="s">
        <v>56</v>
      </c>
      <c r="B418" s="14" t="s">
        <v>166</v>
      </c>
      <c r="C418" s="14">
        <v>1</v>
      </c>
      <c r="D418" s="14">
        <v>2</v>
      </c>
      <c r="F418" s="14">
        <f t="shared" si="35"/>
        <v>5</v>
      </c>
      <c r="G418" s="14" t="s">
        <v>168</v>
      </c>
      <c r="I418" s="14">
        <f>IF(OR($AV$120="",$AV$120=Instellingen!$A$21),1,0)</f>
        <v>1</v>
      </c>
      <c r="W418" s="14">
        <f t="shared" si="23"/>
        <v>1</v>
      </c>
      <c r="X418" s="14" t="str">
        <f t="shared" si="32"/>
        <v>5GN</v>
      </c>
      <c r="AA418" s="50"/>
      <c r="AE418" s="131">
        <v>9789048714186</v>
      </c>
      <c r="AF418" s="131"/>
      <c r="AG418" s="131"/>
      <c r="AH418" s="131"/>
      <c r="AI418" s="131"/>
      <c r="AJ418" s="131"/>
      <c r="AK418" s="131"/>
      <c r="AL418" s="131"/>
      <c r="AM418" s="131"/>
      <c r="AN418" s="60" t="s">
        <v>128</v>
      </c>
      <c r="AO418" s="53"/>
      <c r="AP418" s="53"/>
      <c r="AQ418" s="53"/>
      <c r="AR418" s="53"/>
      <c r="AS418" s="53"/>
      <c r="AT418" s="61"/>
      <c r="AU418" s="59"/>
      <c r="AV418" s="59"/>
      <c r="AW418" s="59"/>
      <c r="AX418" s="59"/>
      <c r="AY418" s="59"/>
      <c r="AZ418" s="59"/>
      <c r="BA418" s="59"/>
      <c r="BB418" s="132">
        <v>10.55</v>
      </c>
      <c r="BC418" s="132"/>
      <c r="BD418" s="132"/>
      <c r="BE418" s="132"/>
      <c r="BF418" s="132"/>
      <c r="BG418" s="132"/>
      <c r="BH418" s="133">
        <f t="shared" si="36"/>
        <v>2</v>
      </c>
      <c r="BI418" s="133"/>
      <c r="BJ418" s="133"/>
      <c r="BK418" s="133"/>
      <c r="BL418" s="133"/>
      <c r="BM418" s="133"/>
      <c r="BN418" s="134">
        <f t="shared" si="34"/>
        <v>21.1</v>
      </c>
      <c r="BO418" s="135"/>
      <c r="BP418" s="135"/>
      <c r="BQ418" s="135"/>
      <c r="BR418" s="135"/>
      <c r="BS418" s="135"/>
      <c r="BT418" s="44"/>
      <c r="BX418" s="16"/>
      <c r="BY418" s="16"/>
      <c r="BZ418" s="16"/>
    </row>
    <row r="419" spans="1:78" ht="12.75" x14ac:dyDescent="0.2">
      <c r="A419" s="14" t="s">
        <v>56</v>
      </c>
      <c r="B419" s="14" t="s">
        <v>166</v>
      </c>
      <c r="C419" s="14">
        <v>1</v>
      </c>
      <c r="D419" s="14">
        <v>1</v>
      </c>
      <c r="F419" s="14">
        <f t="shared" si="35"/>
        <v>5</v>
      </c>
      <c r="G419" s="14" t="s">
        <v>168</v>
      </c>
      <c r="I419" s="14">
        <f>IF(OR($AV$120="",$AV$120=Instellingen!$A$21),1,0)</f>
        <v>1</v>
      </c>
      <c r="W419" s="14">
        <f t="shared" si="23"/>
        <v>1</v>
      </c>
      <c r="X419" s="14" t="str">
        <f t="shared" si="32"/>
        <v>5GN</v>
      </c>
      <c r="AA419" s="50"/>
      <c r="AE419" s="136">
        <v>9789048714131</v>
      </c>
      <c r="AF419" s="136"/>
      <c r="AG419" s="136"/>
      <c r="AH419" s="136"/>
      <c r="AI419" s="136"/>
      <c r="AJ419" s="136"/>
      <c r="AK419" s="136"/>
      <c r="AL419" s="136"/>
      <c r="AM419" s="136"/>
      <c r="AN419" s="63" t="s">
        <v>129</v>
      </c>
      <c r="AO419" s="62"/>
      <c r="AP419" s="62"/>
      <c r="AQ419" s="62"/>
      <c r="AR419" s="62"/>
      <c r="AS419" s="62"/>
      <c r="AT419" s="63"/>
      <c r="AU419" s="64"/>
      <c r="AV419" s="64"/>
      <c r="AW419" s="64"/>
      <c r="AX419" s="64"/>
      <c r="AY419" s="64"/>
      <c r="AZ419" s="64"/>
      <c r="BA419" s="64"/>
      <c r="BB419" s="137">
        <v>97.25</v>
      </c>
      <c r="BC419" s="137"/>
      <c r="BD419" s="137"/>
      <c r="BE419" s="137"/>
      <c r="BF419" s="137"/>
      <c r="BG419" s="137"/>
      <c r="BH419" s="138">
        <f t="shared" si="36"/>
        <v>1</v>
      </c>
      <c r="BI419" s="138"/>
      <c r="BJ419" s="138"/>
      <c r="BK419" s="138"/>
      <c r="BL419" s="138"/>
      <c r="BM419" s="138"/>
      <c r="BN419" s="139">
        <f t="shared" si="34"/>
        <v>97.25</v>
      </c>
      <c r="BO419" s="140"/>
      <c r="BP419" s="140"/>
      <c r="BQ419" s="140"/>
      <c r="BR419" s="140"/>
      <c r="BS419" s="140"/>
      <c r="BT419" s="44"/>
      <c r="BX419" s="16"/>
      <c r="BY419" s="16"/>
      <c r="BZ419" s="16"/>
    </row>
    <row r="420" spans="1:78" ht="12.75" hidden="1" x14ac:dyDescent="0.2">
      <c r="A420" s="14" t="s">
        <v>56</v>
      </c>
      <c r="B420" s="14" t="s">
        <v>166</v>
      </c>
      <c r="C420" s="14">
        <v>1</v>
      </c>
      <c r="D420" s="14">
        <v>1</v>
      </c>
      <c r="F420" s="14">
        <f t="shared" si="35"/>
        <v>5</v>
      </c>
      <c r="G420" s="14" t="s">
        <v>168</v>
      </c>
      <c r="I420" s="14">
        <f>IF(OR($AV$120="",$AV$120=Instellingen!$A$21),1,0)</f>
        <v>1</v>
      </c>
      <c r="W420" s="14">
        <f t="shared" si="23"/>
        <v>1</v>
      </c>
      <c r="X420" s="14" t="str">
        <f t="shared" si="32"/>
        <v>5GN</v>
      </c>
      <c r="AA420" s="50"/>
      <c r="AE420" s="131"/>
      <c r="AF420" s="131"/>
      <c r="AG420" s="131"/>
      <c r="AH420" s="131"/>
      <c r="AI420" s="131"/>
      <c r="AJ420" s="131"/>
      <c r="AK420" s="131"/>
      <c r="AL420" s="131"/>
      <c r="AM420" s="131"/>
      <c r="AN420" s="60"/>
      <c r="AO420" s="53"/>
      <c r="AP420" s="53"/>
      <c r="AQ420" s="53"/>
      <c r="AR420" s="53"/>
      <c r="AS420" s="53"/>
      <c r="AT420" s="61"/>
      <c r="AU420" s="59"/>
      <c r="AV420" s="59"/>
      <c r="AW420" s="59"/>
      <c r="AX420" s="59"/>
      <c r="AY420" s="59"/>
      <c r="AZ420" s="59"/>
      <c r="BA420" s="59"/>
      <c r="BB420" s="132"/>
      <c r="BC420" s="132"/>
      <c r="BD420" s="132"/>
      <c r="BE420" s="132"/>
      <c r="BF420" s="132"/>
      <c r="BG420" s="132"/>
      <c r="BH420" s="133"/>
      <c r="BI420" s="133"/>
      <c r="BJ420" s="133"/>
      <c r="BK420" s="133"/>
      <c r="BL420" s="133"/>
      <c r="BM420" s="133"/>
      <c r="BN420" s="134" t="str">
        <f t="shared" si="34"/>
        <v/>
      </c>
      <c r="BO420" s="135"/>
      <c r="BP420" s="135"/>
      <c r="BQ420" s="135"/>
      <c r="BR420" s="135"/>
      <c r="BS420" s="135"/>
      <c r="BT420" s="44"/>
      <c r="BX420" s="16"/>
      <c r="BY420" s="16"/>
      <c r="BZ420" s="16"/>
    </row>
    <row r="421" spans="1:78" ht="13.5" thickBot="1" x14ac:dyDescent="0.25">
      <c r="A421" s="14" t="s">
        <v>56</v>
      </c>
      <c r="B421" s="14" t="s">
        <v>167</v>
      </c>
      <c r="C421" s="14">
        <v>1</v>
      </c>
      <c r="D421" s="14">
        <v>0.5</v>
      </c>
      <c r="F421" s="14">
        <f t="shared" si="35"/>
        <v>5</v>
      </c>
      <c r="G421" s="14" t="s">
        <v>168</v>
      </c>
      <c r="I421" s="14">
        <v>1</v>
      </c>
      <c r="J421" s="14" t="s">
        <v>173</v>
      </c>
      <c r="W421" s="14">
        <f t="shared" si="23"/>
        <v>1</v>
      </c>
      <c r="X421" s="14" t="str">
        <f t="shared" si="32"/>
        <v>5GN</v>
      </c>
      <c r="AA421" s="50"/>
      <c r="AE421" s="131">
        <v>9789048714155</v>
      </c>
      <c r="AF421" s="131"/>
      <c r="AG421" s="131"/>
      <c r="AH421" s="131"/>
      <c r="AI421" s="131"/>
      <c r="AJ421" s="131"/>
      <c r="AK421" s="131"/>
      <c r="AL421" s="131"/>
      <c r="AM421" s="131"/>
      <c r="AN421" s="125" t="s">
        <v>131</v>
      </c>
      <c r="AO421" s="126"/>
      <c r="AP421" s="126"/>
      <c r="AQ421" s="126"/>
      <c r="AR421" s="126"/>
      <c r="AS421" s="126"/>
      <c r="AT421" s="125"/>
      <c r="AU421" s="127"/>
      <c r="AV421" s="127"/>
      <c r="AW421" s="127"/>
      <c r="AX421" s="127"/>
      <c r="AY421" s="127"/>
      <c r="AZ421" s="127"/>
      <c r="BA421" s="127"/>
      <c r="BB421" s="146">
        <v>11.4</v>
      </c>
      <c r="BC421" s="146"/>
      <c r="BD421" s="146"/>
      <c r="BE421" s="146"/>
      <c r="BF421" s="146"/>
      <c r="BG421" s="146"/>
      <c r="BH421" s="147">
        <f t="shared" si="36"/>
        <v>13</v>
      </c>
      <c r="BI421" s="147"/>
      <c r="BJ421" s="147"/>
      <c r="BK421" s="147"/>
      <c r="BL421" s="147"/>
      <c r="BM421" s="147"/>
      <c r="BN421" s="148">
        <f t="shared" si="34"/>
        <v>148.20000000000002</v>
      </c>
      <c r="BO421" s="150"/>
      <c r="BP421" s="150"/>
      <c r="BQ421" s="150"/>
      <c r="BR421" s="150"/>
      <c r="BS421" s="150"/>
      <c r="BT421" s="44"/>
      <c r="BX421" s="16"/>
      <c r="BY421" s="16"/>
      <c r="BZ421" s="16"/>
    </row>
    <row r="422" spans="1:78" ht="12.75" hidden="1" x14ac:dyDescent="0.2">
      <c r="F422" s="14">
        <f t="shared" si="35"/>
        <v>5</v>
      </c>
      <c r="W422" s="14">
        <f t="shared" si="23"/>
        <v>1</v>
      </c>
      <c r="X422" s="14" t="str">
        <f t="shared" si="32"/>
        <v>5</v>
      </c>
      <c r="AA422" s="50"/>
      <c r="AE422" s="131"/>
      <c r="AF422" s="131"/>
      <c r="AG422" s="131"/>
      <c r="AH422" s="131"/>
      <c r="AI422" s="131"/>
      <c r="AJ422" s="131"/>
      <c r="AK422" s="131"/>
      <c r="AL422" s="131"/>
      <c r="AM422" s="131"/>
      <c r="AN422" s="60"/>
      <c r="AO422" s="53"/>
      <c r="AP422" s="53"/>
      <c r="AQ422" s="53"/>
      <c r="AR422" s="53"/>
      <c r="AS422" s="53"/>
      <c r="AT422" s="61"/>
      <c r="AU422" s="59"/>
      <c r="AV422" s="59"/>
      <c r="AW422" s="59"/>
      <c r="AX422" s="59"/>
      <c r="AY422" s="59"/>
      <c r="AZ422" s="59"/>
      <c r="BA422" s="59"/>
      <c r="BB422" s="132"/>
      <c r="BC422" s="132"/>
      <c r="BD422" s="132"/>
      <c r="BE422" s="132"/>
      <c r="BF422" s="132"/>
      <c r="BG422" s="132"/>
      <c r="BH422" s="133"/>
      <c r="BI422" s="133"/>
      <c r="BJ422" s="133"/>
      <c r="BK422" s="133"/>
      <c r="BL422" s="133"/>
      <c r="BM422" s="133"/>
      <c r="BN422" s="134" t="str">
        <f t="shared" si="34"/>
        <v/>
      </c>
      <c r="BO422" s="135"/>
      <c r="BP422" s="135"/>
      <c r="BQ422" s="135"/>
      <c r="BR422" s="135"/>
      <c r="BS422" s="135"/>
      <c r="BT422" s="44"/>
      <c r="BX422" s="16"/>
      <c r="BY422" s="16"/>
      <c r="BZ422" s="16"/>
    </row>
    <row r="423" spans="1:78" ht="12.75" hidden="1" x14ac:dyDescent="0.2">
      <c r="F423" s="14">
        <f t="shared" si="35"/>
        <v>5</v>
      </c>
      <c r="W423" s="14">
        <f t="shared" si="23"/>
        <v>1</v>
      </c>
      <c r="X423" s="14" t="str">
        <f t="shared" si="32"/>
        <v>5</v>
      </c>
      <c r="AA423" s="50"/>
      <c r="AE423" s="136"/>
      <c r="AF423" s="136"/>
      <c r="AG423" s="136"/>
      <c r="AH423" s="136"/>
      <c r="AI423" s="136"/>
      <c r="AJ423" s="136"/>
      <c r="AK423" s="136"/>
      <c r="AL423" s="136"/>
      <c r="AM423" s="136"/>
      <c r="AN423" s="63"/>
      <c r="AO423" s="62"/>
      <c r="AP423" s="62"/>
      <c r="AQ423" s="62"/>
      <c r="AR423" s="62"/>
      <c r="AS423" s="62"/>
      <c r="AT423" s="63"/>
      <c r="AU423" s="64"/>
      <c r="AV423" s="64"/>
      <c r="AW423" s="64"/>
      <c r="AX423" s="64"/>
      <c r="AY423" s="64"/>
      <c r="AZ423" s="64"/>
      <c r="BA423" s="64"/>
      <c r="BB423" s="137"/>
      <c r="BC423" s="137"/>
      <c r="BD423" s="137"/>
      <c r="BE423" s="137"/>
      <c r="BF423" s="137"/>
      <c r="BG423" s="137"/>
      <c r="BH423" s="138"/>
      <c r="BI423" s="138"/>
      <c r="BJ423" s="138"/>
      <c r="BK423" s="138"/>
      <c r="BL423" s="138"/>
      <c r="BM423" s="138"/>
      <c r="BN423" s="139" t="str">
        <f t="shared" si="34"/>
        <v/>
      </c>
      <c r="BO423" s="140"/>
      <c r="BP423" s="140"/>
      <c r="BQ423" s="140"/>
      <c r="BR423" s="140"/>
      <c r="BS423" s="140"/>
      <c r="BT423" s="44"/>
      <c r="BX423" s="16"/>
      <c r="BY423" s="16"/>
      <c r="BZ423" s="16"/>
    </row>
    <row r="424" spans="1:78" ht="12.75" hidden="1" x14ac:dyDescent="0.2">
      <c r="F424" s="14">
        <f t="shared" si="35"/>
        <v>5</v>
      </c>
      <c r="W424" s="14">
        <f t="shared" si="23"/>
        <v>1</v>
      </c>
      <c r="X424" s="14" t="str">
        <f t="shared" si="32"/>
        <v>5</v>
      </c>
      <c r="AA424" s="50"/>
      <c r="AE424" s="131"/>
      <c r="AF424" s="131"/>
      <c r="AG424" s="131"/>
      <c r="AH424" s="131"/>
      <c r="AI424" s="131"/>
      <c r="AJ424" s="131"/>
      <c r="AK424" s="131"/>
      <c r="AL424" s="131"/>
      <c r="AM424" s="131"/>
      <c r="AN424" s="60"/>
      <c r="AO424" s="53"/>
      <c r="AP424" s="53"/>
      <c r="AQ424" s="53"/>
      <c r="AR424" s="53"/>
      <c r="AS424" s="53"/>
      <c r="AT424" s="61"/>
      <c r="AU424" s="59"/>
      <c r="AV424" s="59"/>
      <c r="AW424" s="59"/>
      <c r="AX424" s="59"/>
      <c r="AY424" s="59"/>
      <c r="AZ424" s="59"/>
      <c r="BA424" s="59"/>
      <c r="BB424" s="132"/>
      <c r="BC424" s="132"/>
      <c r="BD424" s="132"/>
      <c r="BE424" s="132"/>
      <c r="BF424" s="132"/>
      <c r="BG424" s="132"/>
      <c r="BH424" s="133"/>
      <c r="BI424" s="133"/>
      <c r="BJ424" s="133"/>
      <c r="BK424" s="133"/>
      <c r="BL424" s="133"/>
      <c r="BM424" s="133"/>
      <c r="BN424" s="134" t="str">
        <f t="shared" si="34"/>
        <v/>
      </c>
      <c r="BO424" s="135"/>
      <c r="BP424" s="135"/>
      <c r="BQ424" s="135"/>
      <c r="BR424" s="135"/>
      <c r="BS424" s="135"/>
      <c r="BT424" s="44"/>
      <c r="BX424" s="16"/>
      <c r="BY424" s="16"/>
      <c r="BZ424" s="16"/>
    </row>
    <row r="425" spans="1:78" ht="12.75" hidden="1" x14ac:dyDescent="0.2">
      <c r="F425" s="14">
        <f t="shared" si="35"/>
        <v>5</v>
      </c>
      <c r="W425" s="14">
        <f t="shared" si="23"/>
        <v>1</v>
      </c>
      <c r="X425" s="14" t="str">
        <f t="shared" si="32"/>
        <v>5</v>
      </c>
      <c r="AA425" s="50"/>
      <c r="AE425" s="136"/>
      <c r="AF425" s="136"/>
      <c r="AG425" s="136"/>
      <c r="AH425" s="136"/>
      <c r="AI425" s="136"/>
      <c r="AJ425" s="136"/>
      <c r="AK425" s="136"/>
      <c r="AL425" s="136"/>
      <c r="AM425" s="136"/>
      <c r="AN425" s="63"/>
      <c r="AO425" s="62"/>
      <c r="AP425" s="62"/>
      <c r="AQ425" s="62"/>
      <c r="AR425" s="62"/>
      <c r="AS425" s="62"/>
      <c r="AT425" s="63"/>
      <c r="AU425" s="64"/>
      <c r="AV425" s="64"/>
      <c r="AW425" s="64"/>
      <c r="AX425" s="64"/>
      <c r="AY425" s="64"/>
      <c r="AZ425" s="64"/>
      <c r="BA425" s="64"/>
      <c r="BB425" s="137"/>
      <c r="BC425" s="137"/>
      <c r="BD425" s="137"/>
      <c r="BE425" s="137"/>
      <c r="BF425" s="137"/>
      <c r="BG425" s="137"/>
      <c r="BH425" s="138"/>
      <c r="BI425" s="138"/>
      <c r="BJ425" s="138"/>
      <c r="BK425" s="138"/>
      <c r="BL425" s="138"/>
      <c r="BM425" s="138"/>
      <c r="BN425" s="139" t="str">
        <f t="shared" si="34"/>
        <v/>
      </c>
      <c r="BO425" s="140"/>
      <c r="BP425" s="140"/>
      <c r="BQ425" s="140"/>
      <c r="BR425" s="140"/>
      <c r="BS425" s="140"/>
      <c r="BT425" s="44"/>
      <c r="BX425" s="16"/>
      <c r="BY425" s="16"/>
      <c r="BZ425" s="16"/>
    </row>
    <row r="426" spans="1:78" ht="12.75" hidden="1" x14ac:dyDescent="0.2">
      <c r="F426" s="14">
        <f t="shared" si="35"/>
        <v>5</v>
      </c>
      <c r="W426" s="14">
        <f t="shared" si="23"/>
        <v>1</v>
      </c>
      <c r="X426" s="14" t="str">
        <f t="shared" si="32"/>
        <v>5</v>
      </c>
      <c r="AA426" s="50"/>
      <c r="AE426" s="131"/>
      <c r="AF426" s="131"/>
      <c r="AG426" s="131"/>
      <c r="AH426" s="131"/>
      <c r="AI426" s="131"/>
      <c r="AJ426" s="131"/>
      <c r="AK426" s="131"/>
      <c r="AL426" s="131"/>
      <c r="AM426" s="131"/>
      <c r="AN426" s="60"/>
      <c r="AO426" s="53"/>
      <c r="AP426" s="53"/>
      <c r="AQ426" s="53"/>
      <c r="AR426" s="53"/>
      <c r="AS426" s="53"/>
      <c r="AT426" s="61"/>
      <c r="AU426" s="59"/>
      <c r="AV426" s="59"/>
      <c r="AW426" s="59"/>
      <c r="AX426" s="59"/>
      <c r="AY426" s="59"/>
      <c r="AZ426" s="59"/>
      <c r="BA426" s="59"/>
      <c r="BB426" s="132"/>
      <c r="BC426" s="132"/>
      <c r="BD426" s="132"/>
      <c r="BE426" s="132"/>
      <c r="BF426" s="132"/>
      <c r="BG426" s="132"/>
      <c r="BH426" s="133"/>
      <c r="BI426" s="133"/>
      <c r="BJ426" s="133"/>
      <c r="BK426" s="133"/>
      <c r="BL426" s="133"/>
      <c r="BM426" s="133"/>
      <c r="BN426" s="134" t="str">
        <f t="shared" si="34"/>
        <v/>
      </c>
      <c r="BO426" s="135"/>
      <c r="BP426" s="135"/>
      <c r="BQ426" s="135"/>
      <c r="BR426" s="135"/>
      <c r="BS426" s="135"/>
      <c r="BT426" s="44"/>
      <c r="BX426" s="16"/>
      <c r="BY426" s="16"/>
      <c r="BZ426" s="16"/>
    </row>
    <row r="427" spans="1:78" ht="12.75" hidden="1" x14ac:dyDescent="0.2">
      <c r="F427" s="14">
        <f t="shared" si="35"/>
        <v>5</v>
      </c>
      <c r="W427" s="14">
        <f t="shared" si="23"/>
        <v>1</v>
      </c>
      <c r="X427" s="14" t="str">
        <f t="shared" si="32"/>
        <v>5</v>
      </c>
      <c r="AA427" s="50"/>
      <c r="AE427" s="136"/>
      <c r="AF427" s="136"/>
      <c r="AG427" s="136"/>
      <c r="AH427" s="136"/>
      <c r="AI427" s="136"/>
      <c r="AJ427" s="136"/>
      <c r="AK427" s="136"/>
      <c r="AL427" s="136"/>
      <c r="AM427" s="136"/>
      <c r="AN427" s="63"/>
      <c r="AO427" s="62"/>
      <c r="AP427" s="62"/>
      <c r="AQ427" s="62"/>
      <c r="AR427" s="62"/>
      <c r="AS427" s="62"/>
      <c r="AT427" s="63"/>
      <c r="AU427" s="64"/>
      <c r="AV427" s="64"/>
      <c r="AW427" s="64"/>
      <c r="AX427" s="64"/>
      <c r="AY427" s="64"/>
      <c r="AZ427" s="64"/>
      <c r="BA427" s="64"/>
      <c r="BB427" s="137"/>
      <c r="BC427" s="137"/>
      <c r="BD427" s="137"/>
      <c r="BE427" s="137"/>
      <c r="BF427" s="137"/>
      <c r="BG427" s="137"/>
      <c r="BH427" s="138"/>
      <c r="BI427" s="138"/>
      <c r="BJ427" s="138"/>
      <c r="BK427" s="138"/>
      <c r="BL427" s="138"/>
      <c r="BM427" s="138"/>
      <c r="BN427" s="139" t="str">
        <f t="shared" si="34"/>
        <v/>
      </c>
      <c r="BO427" s="140"/>
      <c r="BP427" s="140"/>
      <c r="BQ427" s="140"/>
      <c r="BR427" s="140"/>
      <c r="BS427" s="140"/>
      <c r="BT427" s="44"/>
      <c r="BX427" s="16"/>
      <c r="BY427" s="16"/>
      <c r="BZ427" s="16"/>
    </row>
    <row r="428" spans="1:78" ht="12.75" hidden="1" x14ac:dyDescent="0.2">
      <c r="F428" s="14">
        <f t="shared" si="35"/>
        <v>5</v>
      </c>
      <c r="W428" s="14">
        <f t="shared" si="23"/>
        <v>1</v>
      </c>
      <c r="X428" s="14" t="str">
        <f t="shared" si="32"/>
        <v>5</v>
      </c>
      <c r="AA428" s="50"/>
      <c r="AE428" s="131"/>
      <c r="AF428" s="131"/>
      <c r="AG428" s="131"/>
      <c r="AH428" s="131"/>
      <c r="AI428" s="131"/>
      <c r="AJ428" s="131"/>
      <c r="AK428" s="131"/>
      <c r="AL428" s="131"/>
      <c r="AM428" s="131"/>
      <c r="AN428" s="60"/>
      <c r="AO428" s="53"/>
      <c r="AP428" s="53"/>
      <c r="AQ428" s="53"/>
      <c r="AR428" s="53"/>
      <c r="AS428" s="53"/>
      <c r="AT428" s="61"/>
      <c r="AU428" s="59"/>
      <c r="AV428" s="59"/>
      <c r="AW428" s="59"/>
      <c r="AX428" s="59"/>
      <c r="AY428" s="59"/>
      <c r="AZ428" s="59"/>
      <c r="BA428" s="59"/>
      <c r="BB428" s="132"/>
      <c r="BC428" s="132"/>
      <c r="BD428" s="132"/>
      <c r="BE428" s="132"/>
      <c r="BF428" s="132"/>
      <c r="BG428" s="132"/>
      <c r="BH428" s="133"/>
      <c r="BI428" s="133"/>
      <c r="BJ428" s="133"/>
      <c r="BK428" s="133"/>
      <c r="BL428" s="133"/>
      <c r="BM428" s="133"/>
      <c r="BN428" s="134" t="str">
        <f t="shared" si="34"/>
        <v/>
      </c>
      <c r="BO428" s="135"/>
      <c r="BP428" s="135"/>
      <c r="BQ428" s="135"/>
      <c r="BR428" s="135"/>
      <c r="BS428" s="135"/>
      <c r="BT428" s="44"/>
      <c r="BX428" s="16"/>
      <c r="BY428" s="16"/>
      <c r="BZ428" s="16"/>
    </row>
    <row r="429" spans="1:78" ht="12.75" hidden="1" x14ac:dyDescent="0.2">
      <c r="F429" s="14">
        <f t="shared" si="35"/>
        <v>5</v>
      </c>
      <c r="W429" s="14">
        <f t="shared" si="23"/>
        <v>1</v>
      </c>
      <c r="X429" s="14" t="str">
        <f t="shared" si="32"/>
        <v>5</v>
      </c>
      <c r="AA429" s="50"/>
      <c r="AE429" s="136"/>
      <c r="AF429" s="136"/>
      <c r="AG429" s="136"/>
      <c r="AH429" s="136"/>
      <c r="AI429" s="136"/>
      <c r="AJ429" s="136"/>
      <c r="AK429" s="136"/>
      <c r="AL429" s="136"/>
      <c r="AM429" s="136"/>
      <c r="AN429" s="63"/>
      <c r="AO429" s="62"/>
      <c r="AP429" s="62"/>
      <c r="AQ429" s="62"/>
      <c r="AR429" s="62"/>
      <c r="AS429" s="62"/>
      <c r="AT429" s="63"/>
      <c r="AU429" s="64"/>
      <c r="AV429" s="64"/>
      <c r="AW429" s="64"/>
      <c r="AX429" s="64"/>
      <c r="AY429" s="64"/>
      <c r="AZ429" s="64"/>
      <c r="BA429" s="64"/>
      <c r="BB429" s="137"/>
      <c r="BC429" s="137"/>
      <c r="BD429" s="137"/>
      <c r="BE429" s="137"/>
      <c r="BF429" s="137"/>
      <c r="BG429" s="137"/>
      <c r="BH429" s="138"/>
      <c r="BI429" s="138"/>
      <c r="BJ429" s="138"/>
      <c r="BK429" s="138"/>
      <c r="BL429" s="138"/>
      <c r="BM429" s="138"/>
      <c r="BN429" s="139" t="str">
        <f t="shared" si="34"/>
        <v/>
      </c>
      <c r="BO429" s="140"/>
      <c r="BP429" s="140"/>
      <c r="BQ429" s="140"/>
      <c r="BR429" s="140"/>
      <c r="BS429" s="140"/>
      <c r="BT429" s="44"/>
      <c r="BX429" s="16"/>
      <c r="BY429" s="16"/>
      <c r="BZ429" s="16"/>
    </row>
    <row r="430" spans="1:78" ht="12.75" hidden="1" x14ac:dyDescent="0.2">
      <c r="F430" s="14">
        <f t="shared" si="35"/>
        <v>5</v>
      </c>
      <c r="W430" s="14">
        <f t="shared" si="23"/>
        <v>1</v>
      </c>
      <c r="X430" s="14" t="str">
        <f t="shared" si="32"/>
        <v>5</v>
      </c>
      <c r="AA430" s="50"/>
      <c r="AE430" s="131"/>
      <c r="AF430" s="131"/>
      <c r="AG430" s="131"/>
      <c r="AH430" s="131"/>
      <c r="AI430" s="131"/>
      <c r="AJ430" s="131"/>
      <c r="AK430" s="131"/>
      <c r="AL430" s="131"/>
      <c r="AM430" s="131"/>
      <c r="AN430" s="60"/>
      <c r="AO430" s="53"/>
      <c r="AP430" s="53"/>
      <c r="AQ430" s="53"/>
      <c r="AR430" s="53"/>
      <c r="AS430" s="53"/>
      <c r="AT430" s="61"/>
      <c r="AU430" s="59"/>
      <c r="AV430" s="59"/>
      <c r="AW430" s="59"/>
      <c r="AX430" s="59"/>
      <c r="AY430" s="59"/>
      <c r="AZ430" s="59"/>
      <c r="BA430" s="59"/>
      <c r="BB430" s="132"/>
      <c r="BC430" s="132"/>
      <c r="BD430" s="132"/>
      <c r="BE430" s="132"/>
      <c r="BF430" s="132"/>
      <c r="BG430" s="132"/>
      <c r="BH430" s="133"/>
      <c r="BI430" s="133"/>
      <c r="BJ430" s="133"/>
      <c r="BK430" s="133"/>
      <c r="BL430" s="133"/>
      <c r="BM430" s="133"/>
      <c r="BN430" s="134" t="str">
        <f t="shared" si="34"/>
        <v/>
      </c>
      <c r="BO430" s="135"/>
      <c r="BP430" s="135"/>
      <c r="BQ430" s="135"/>
      <c r="BR430" s="135"/>
      <c r="BS430" s="135"/>
      <c r="BT430" s="44"/>
      <c r="BU430" s="43"/>
      <c r="BV430" s="43"/>
      <c r="BW430" s="43"/>
      <c r="BX430" s="16"/>
      <c r="BY430" s="16"/>
      <c r="BZ430" s="16"/>
    </row>
    <row r="431" spans="1:78" ht="13.5" hidden="1" thickBot="1" x14ac:dyDescent="0.25">
      <c r="F431" s="14">
        <f t="shared" si="35"/>
        <v>5</v>
      </c>
      <c r="W431" s="14">
        <f t="shared" si="23"/>
        <v>1</v>
      </c>
      <c r="X431" s="14" t="str">
        <f t="shared" si="32"/>
        <v>5</v>
      </c>
      <c r="AA431" s="50"/>
      <c r="AE431" s="136"/>
      <c r="AF431" s="136"/>
      <c r="AG431" s="136"/>
      <c r="AH431" s="136"/>
      <c r="AI431" s="136"/>
      <c r="AJ431" s="136"/>
      <c r="AK431" s="136"/>
      <c r="AL431" s="136"/>
      <c r="AM431" s="136"/>
      <c r="AN431" s="63"/>
      <c r="AO431" s="62"/>
      <c r="AP431" s="62"/>
      <c r="AQ431" s="62"/>
      <c r="AR431" s="62"/>
      <c r="AS431" s="62"/>
      <c r="AT431" s="63"/>
      <c r="AU431" s="64"/>
      <c r="AV431" s="64"/>
      <c r="AW431" s="64"/>
      <c r="AX431" s="64"/>
      <c r="AY431" s="64"/>
      <c r="AZ431" s="64"/>
      <c r="BA431" s="64"/>
      <c r="BB431" s="137"/>
      <c r="BC431" s="137"/>
      <c r="BD431" s="137"/>
      <c r="BE431" s="137"/>
      <c r="BF431" s="137"/>
      <c r="BG431" s="137"/>
      <c r="BH431" s="138"/>
      <c r="BI431" s="138"/>
      <c r="BJ431" s="138"/>
      <c r="BK431" s="138"/>
      <c r="BL431" s="138"/>
      <c r="BM431" s="138"/>
      <c r="BN431" s="139" t="str">
        <f t="shared" si="34"/>
        <v/>
      </c>
      <c r="BO431" s="140"/>
      <c r="BP431" s="140"/>
      <c r="BQ431" s="140"/>
      <c r="BR431" s="140"/>
      <c r="BS431" s="140"/>
      <c r="BT431" s="44"/>
      <c r="BU431" s="43"/>
      <c r="BV431" s="43"/>
      <c r="BW431" s="43"/>
      <c r="BX431" s="16"/>
      <c r="BY431" s="16"/>
      <c r="BZ431" s="16"/>
    </row>
    <row r="432" spans="1:78" ht="11.25" customHeight="1" x14ac:dyDescent="0.2">
      <c r="F432" s="14">
        <f>F431</f>
        <v>5</v>
      </c>
      <c r="AA432" s="38"/>
      <c r="AE432" s="78"/>
      <c r="AF432" s="79"/>
      <c r="AG432" s="79"/>
      <c r="AH432" s="79"/>
      <c r="AI432" s="79"/>
      <c r="AJ432" s="79"/>
      <c r="AK432" s="79"/>
      <c r="AL432" s="79"/>
      <c r="AM432" s="79"/>
      <c r="AN432" s="79"/>
      <c r="AO432" s="79"/>
      <c r="AP432" s="79"/>
      <c r="AQ432" s="79"/>
      <c r="AR432" s="79"/>
      <c r="AS432" s="79"/>
      <c r="AT432" s="80"/>
      <c r="AU432" s="81"/>
      <c r="AV432" s="81"/>
      <c r="AW432" s="81"/>
      <c r="AX432" s="81"/>
      <c r="AY432" s="81"/>
      <c r="AZ432" s="81"/>
      <c r="BA432" s="81"/>
      <c r="BB432" s="82"/>
      <c r="BC432" s="82"/>
      <c r="BD432" s="82"/>
      <c r="BE432" s="82"/>
      <c r="BF432" s="82"/>
      <c r="BG432" s="82"/>
      <c r="BH432" s="141"/>
      <c r="BI432" s="141"/>
      <c r="BJ432" s="141"/>
      <c r="BK432" s="141"/>
      <c r="BL432" s="141"/>
      <c r="BM432" s="141"/>
      <c r="BN432" s="141"/>
      <c r="BO432" s="141"/>
      <c r="BP432" s="141"/>
      <c r="BQ432" s="141"/>
      <c r="BR432" s="141"/>
      <c r="BS432" s="141"/>
      <c r="BT432" s="44"/>
      <c r="BU432" s="43"/>
      <c r="BV432" s="43"/>
      <c r="BW432" s="43"/>
      <c r="BX432" s="16"/>
      <c r="BY432" s="16"/>
      <c r="BZ432" s="16"/>
    </row>
    <row r="433" spans="1:78" ht="11.25" customHeight="1" x14ac:dyDescent="0.2">
      <c r="AA433" s="38"/>
      <c r="AE433" s="39"/>
      <c r="AT433" s="39"/>
      <c r="AU433" s="48"/>
      <c r="AV433" s="48"/>
      <c r="AW433" s="48"/>
      <c r="AX433" s="48"/>
      <c r="AY433" s="48"/>
      <c r="AZ433" s="48"/>
      <c r="BA433" s="48"/>
      <c r="BB433" s="15"/>
      <c r="BC433" s="15"/>
      <c r="BD433" s="15"/>
      <c r="BE433" s="15"/>
      <c r="BF433" s="15"/>
      <c r="BG433" s="15"/>
      <c r="BH433" s="130"/>
      <c r="BI433" s="130"/>
      <c r="BJ433" s="130"/>
      <c r="BK433" s="130"/>
      <c r="BL433" s="130"/>
      <c r="BM433" s="130"/>
      <c r="BN433" s="130"/>
      <c r="BO433" s="130"/>
      <c r="BP433" s="130"/>
      <c r="BQ433" s="130"/>
      <c r="BR433" s="130"/>
      <c r="BS433" s="130"/>
      <c r="BT433" s="44"/>
      <c r="BU433" s="43"/>
      <c r="BV433" s="43"/>
      <c r="BW433" s="43"/>
      <c r="BX433" s="16"/>
      <c r="BY433" s="16"/>
      <c r="BZ433" s="16"/>
    </row>
    <row r="434" spans="1:78" ht="15.75" thickBot="1" x14ac:dyDescent="0.25">
      <c r="AA434" s="38"/>
      <c r="AE434" s="77" t="s">
        <v>104</v>
      </c>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44"/>
      <c r="BX434" s="16"/>
      <c r="BY434" s="16"/>
      <c r="BZ434" s="16"/>
    </row>
    <row r="435" spans="1:78" ht="11.25" customHeight="1" x14ac:dyDescent="0.2">
      <c r="AA435" s="38"/>
      <c r="AE435" s="41"/>
      <c r="AT435" s="39"/>
      <c r="AU435" s="48"/>
      <c r="AV435" s="48"/>
      <c r="AW435" s="48"/>
      <c r="AX435" s="48"/>
      <c r="AY435" s="48"/>
      <c r="BB435" s="15"/>
      <c r="BC435" s="15"/>
      <c r="BD435" s="15"/>
      <c r="BE435" s="15"/>
      <c r="BF435" s="15"/>
      <c r="BG435" s="15"/>
      <c r="BH435" s="15"/>
      <c r="BI435" s="15"/>
      <c r="BJ435" s="15"/>
      <c r="BK435" s="15"/>
      <c r="BL435" s="15"/>
      <c r="BM435" s="15"/>
      <c r="BN435" s="76"/>
      <c r="BO435" s="76"/>
      <c r="BP435" s="76"/>
      <c r="BQ435" s="76"/>
      <c r="BR435" s="76"/>
      <c r="BS435" s="75" t="s">
        <v>101</v>
      </c>
      <c r="BT435" s="44"/>
      <c r="BX435" s="16"/>
      <c r="BY435" s="16"/>
      <c r="BZ435" s="16"/>
    </row>
    <row r="436" spans="1:78" ht="11.25" customHeight="1" x14ac:dyDescent="0.2">
      <c r="AA436" s="38"/>
      <c r="AE436" s="41"/>
      <c r="AT436" s="39"/>
      <c r="AU436" s="48"/>
      <c r="AV436" s="48"/>
      <c r="AW436" s="48"/>
      <c r="AX436" s="48"/>
      <c r="AY436" s="48"/>
      <c r="BB436" s="15"/>
      <c r="BC436" s="15"/>
      <c r="BD436" s="15"/>
      <c r="BE436" s="15"/>
      <c r="BF436" s="15"/>
      <c r="BG436" s="15"/>
      <c r="BH436" s="70"/>
      <c r="BI436" s="70"/>
      <c r="BJ436" s="70"/>
      <c r="BK436" s="70"/>
      <c r="BL436" s="70"/>
      <c r="BM436" s="70"/>
      <c r="BN436" s="70"/>
      <c r="BO436" s="70"/>
      <c r="BP436" s="70"/>
      <c r="BQ436" s="70"/>
      <c r="BR436" s="70"/>
      <c r="BS436" s="70"/>
      <c r="BT436" s="44"/>
      <c r="BX436" s="16"/>
      <c r="BY436" s="16"/>
      <c r="BZ436" s="16"/>
    </row>
    <row r="437" spans="1:78" ht="12.75" x14ac:dyDescent="0.2">
      <c r="F437" s="14">
        <v>6</v>
      </c>
      <c r="I437" s="37" t="s">
        <v>60</v>
      </c>
      <c r="AA437" s="38"/>
      <c r="AE437" s="41" t="str">
        <f>CONCATENATE("Groep ",F437)</f>
        <v>Groep 6</v>
      </c>
      <c r="AT437" s="51"/>
      <c r="AU437" s="48"/>
      <c r="AV437" s="48"/>
      <c r="AW437" s="48"/>
      <c r="AX437" s="48"/>
      <c r="AY437" s="48"/>
      <c r="AZ437" s="48"/>
      <c r="BA437" s="48"/>
      <c r="BB437" s="15"/>
      <c r="BC437" s="15"/>
      <c r="BD437" s="15"/>
      <c r="BE437" s="15"/>
      <c r="BF437" s="15"/>
      <c r="BG437" s="15"/>
      <c r="BH437" s="130"/>
      <c r="BI437" s="130"/>
      <c r="BJ437" s="130"/>
      <c r="BK437" s="130"/>
      <c r="BL437" s="130"/>
      <c r="BM437" s="130"/>
      <c r="BN437" s="130"/>
      <c r="BO437" s="130"/>
      <c r="BP437" s="130"/>
      <c r="BQ437" s="130"/>
      <c r="BR437" s="130"/>
      <c r="BS437" s="130"/>
      <c r="BT437" s="44"/>
      <c r="BU437" s="43"/>
      <c r="BV437" s="43"/>
      <c r="BW437" s="43"/>
      <c r="BX437" s="16"/>
      <c r="BY437" s="16"/>
      <c r="BZ437" s="16"/>
    </row>
    <row r="438" spans="1:78" ht="31.5" customHeight="1" x14ac:dyDescent="0.2">
      <c r="A438" s="46" t="s">
        <v>64</v>
      </c>
      <c r="B438" s="46" t="s">
        <v>55</v>
      </c>
      <c r="C438" s="83" t="s">
        <v>27</v>
      </c>
      <c r="D438" s="83" t="s">
        <v>58</v>
      </c>
      <c r="E438" s="14" t="s">
        <v>57</v>
      </c>
      <c r="F438" s="14" t="s">
        <v>56</v>
      </c>
      <c r="G438" s="46" t="s">
        <v>65</v>
      </c>
      <c r="H438" s="46" t="s">
        <v>91</v>
      </c>
      <c r="I438" s="46" t="s">
        <v>174</v>
      </c>
      <c r="J438" s="46" t="s">
        <v>175</v>
      </c>
      <c r="N438" s="14">
        <v>0</v>
      </c>
      <c r="O438" s="14">
        <v>1</v>
      </c>
      <c r="P438" s="14">
        <v>2</v>
      </c>
      <c r="Q438" s="14">
        <v>3</v>
      </c>
      <c r="R438" s="14">
        <v>4</v>
      </c>
      <c r="S438" s="14">
        <v>5</v>
      </c>
      <c r="T438" s="14">
        <v>6</v>
      </c>
      <c r="U438" s="14">
        <v>7</v>
      </c>
      <c r="V438" s="14">
        <v>8</v>
      </c>
      <c r="W438" s="14" t="s">
        <v>49</v>
      </c>
      <c r="AA438" s="38"/>
      <c r="AB438" s="41"/>
      <c r="AC438" s="39"/>
      <c r="AD438" s="40"/>
      <c r="AE438" s="142" t="s">
        <v>83</v>
      </c>
      <c r="AF438" s="142"/>
      <c r="AG438" s="142"/>
      <c r="AH438" s="142"/>
      <c r="AI438" s="142"/>
      <c r="AJ438" s="142"/>
      <c r="AK438" s="142"/>
      <c r="AL438" s="142"/>
      <c r="AM438" s="142"/>
      <c r="AN438" s="142" t="s">
        <v>84</v>
      </c>
      <c r="AO438" s="142"/>
      <c r="AP438" s="142"/>
      <c r="AQ438" s="142"/>
      <c r="AR438" s="142"/>
      <c r="AS438" s="142"/>
      <c r="AT438" s="142"/>
      <c r="AU438" s="142"/>
      <c r="AV438" s="142"/>
      <c r="AW438" s="142"/>
      <c r="AX438" s="142"/>
      <c r="AY438" s="142"/>
      <c r="AZ438" s="142"/>
      <c r="BA438" s="142"/>
      <c r="BB438" s="142" t="s">
        <v>54</v>
      </c>
      <c r="BC438" s="142"/>
      <c r="BD438" s="142"/>
      <c r="BE438" s="142"/>
      <c r="BF438" s="142"/>
      <c r="BG438" s="142"/>
      <c r="BH438" s="143" t="s">
        <v>99</v>
      </c>
      <c r="BI438" s="143"/>
      <c r="BJ438" s="143"/>
      <c r="BK438" s="143"/>
      <c r="BL438" s="143"/>
      <c r="BM438" s="143"/>
      <c r="BN438" s="143" t="s">
        <v>52</v>
      </c>
      <c r="BO438" s="143"/>
      <c r="BP438" s="143"/>
      <c r="BQ438" s="143"/>
      <c r="BR438" s="143"/>
      <c r="BS438" s="143"/>
      <c r="BT438" s="44"/>
      <c r="BU438" s="43"/>
      <c r="BV438" s="45"/>
      <c r="BW438" s="45"/>
      <c r="BX438" s="16"/>
      <c r="BY438" s="16"/>
      <c r="BZ438" s="16"/>
    </row>
    <row r="439" spans="1:78" ht="12.75" customHeight="1" x14ac:dyDescent="0.2">
      <c r="F439" s="14">
        <f>F452</f>
        <v>6</v>
      </c>
      <c r="G439" s="14" t="s">
        <v>168</v>
      </c>
      <c r="W439" s="14">
        <f>IF(F439="","",HLOOKUP(F439,$N$113:$V$119,7,0))</f>
        <v>1</v>
      </c>
      <c r="X439" s="14" t="str">
        <f>CONCATENATE(F439,A439,G439)</f>
        <v>6N</v>
      </c>
      <c r="AA439" s="38"/>
      <c r="AE439" s="136"/>
      <c r="AF439" s="136"/>
      <c r="AG439" s="136"/>
      <c r="AH439" s="136"/>
      <c r="AI439" s="136"/>
      <c r="AJ439" s="136"/>
      <c r="AK439" s="136"/>
      <c r="AL439" s="136"/>
      <c r="AM439" s="136"/>
      <c r="AN439" s="63"/>
      <c r="AO439" s="62"/>
      <c r="AP439" s="62"/>
      <c r="AQ439" s="62"/>
      <c r="AR439" s="62"/>
      <c r="AS439" s="62"/>
      <c r="AT439" s="63"/>
      <c r="AU439" s="64"/>
      <c r="AV439" s="64"/>
      <c r="AW439" s="64"/>
      <c r="AX439" s="64"/>
      <c r="AY439" s="64"/>
      <c r="AZ439" s="64"/>
      <c r="BA439" s="64"/>
      <c r="BB439" s="137"/>
      <c r="BC439" s="137"/>
      <c r="BD439" s="137"/>
      <c r="BE439" s="137"/>
      <c r="BF439" s="137"/>
      <c r="BG439" s="137"/>
      <c r="BH439" s="138"/>
      <c r="BI439" s="138"/>
      <c r="BJ439" s="138"/>
      <c r="BK439" s="138"/>
      <c r="BL439" s="138"/>
      <c r="BM439" s="138"/>
      <c r="BN439" s="139" t="str">
        <f>IF(BH439="","",BB439*BH439)</f>
        <v/>
      </c>
      <c r="BO439" s="139"/>
      <c r="BP439" s="139"/>
      <c r="BQ439" s="139"/>
      <c r="BR439" s="139"/>
      <c r="BS439" s="139"/>
      <c r="BT439" s="44"/>
      <c r="BU439" s="43"/>
      <c r="BV439" s="43"/>
      <c r="BW439" s="43"/>
      <c r="BX439" s="16"/>
      <c r="BY439" s="16"/>
      <c r="BZ439" s="16"/>
    </row>
    <row r="440" spans="1:78" ht="12.75" x14ac:dyDescent="0.2">
      <c r="F440" s="14">
        <f>F437</f>
        <v>6</v>
      </c>
      <c r="G440" s="14" t="s">
        <v>168</v>
      </c>
      <c r="W440" s="14">
        <f t="shared" si="23"/>
        <v>1</v>
      </c>
      <c r="X440" s="14" t="str">
        <f t="shared" ref="X440:X471" si="37">CONCATENATE(F440,A440,G440)</f>
        <v>6N</v>
      </c>
      <c r="AA440" s="38"/>
      <c r="AE440" s="131"/>
      <c r="AF440" s="131"/>
      <c r="AG440" s="131"/>
      <c r="AH440" s="131"/>
      <c r="AI440" s="131"/>
      <c r="AJ440" s="131"/>
      <c r="AK440" s="131"/>
      <c r="AL440" s="131"/>
      <c r="AM440" s="131"/>
      <c r="AN440" s="88" t="s">
        <v>141</v>
      </c>
      <c r="AO440" s="53"/>
      <c r="AP440" s="53"/>
      <c r="AQ440" s="53"/>
      <c r="AR440" s="53"/>
      <c r="AS440" s="53"/>
      <c r="AT440" s="61"/>
      <c r="AU440" s="59"/>
      <c r="AV440" s="59"/>
      <c r="AW440" s="59"/>
      <c r="AX440" s="59"/>
      <c r="AY440" s="59"/>
      <c r="AZ440" s="59"/>
      <c r="BA440" s="59"/>
      <c r="BB440" s="132"/>
      <c r="BC440" s="132"/>
      <c r="BD440" s="132"/>
      <c r="BE440" s="132"/>
      <c r="BF440" s="132"/>
      <c r="BG440" s="132"/>
      <c r="BH440" s="133"/>
      <c r="BI440" s="133"/>
      <c r="BJ440" s="133"/>
      <c r="BK440" s="133"/>
      <c r="BL440" s="133"/>
      <c r="BM440" s="133"/>
      <c r="BN440" s="134" t="str">
        <f>IF(BH440="","",BB440*BH440)</f>
        <v/>
      </c>
      <c r="BO440" s="134"/>
      <c r="BP440" s="134"/>
      <c r="BQ440" s="134"/>
      <c r="BR440" s="134"/>
      <c r="BS440" s="134"/>
      <c r="BT440" s="44"/>
      <c r="BU440" s="43"/>
      <c r="BV440" s="43"/>
      <c r="BW440" s="43"/>
      <c r="BX440" s="16"/>
      <c r="BY440" s="16"/>
      <c r="BZ440" s="16"/>
    </row>
    <row r="441" spans="1:78" ht="12.75" customHeight="1" x14ac:dyDescent="0.2">
      <c r="A441" s="14" t="s">
        <v>56</v>
      </c>
      <c r="B441" s="14" t="s">
        <v>166</v>
      </c>
      <c r="C441" s="14">
        <v>1</v>
      </c>
      <c r="D441" s="14">
        <v>1</v>
      </c>
      <c r="F441" s="14">
        <f>F440</f>
        <v>6</v>
      </c>
      <c r="G441" s="14" t="s">
        <v>168</v>
      </c>
      <c r="I441" s="14">
        <f>IF(OR($AV$120="",$AV$120=Instellingen!$A$21),1,0)</f>
        <v>1</v>
      </c>
      <c r="W441" s="14">
        <f t="shared" si="23"/>
        <v>1</v>
      </c>
      <c r="X441" s="14" t="str">
        <f t="shared" si="37"/>
        <v>6GN</v>
      </c>
      <c r="AA441" s="38"/>
      <c r="AE441" s="136">
        <v>9789048716852</v>
      </c>
      <c r="AF441" s="136"/>
      <c r="AG441" s="136"/>
      <c r="AH441" s="136"/>
      <c r="AI441" s="136"/>
      <c r="AJ441" s="136"/>
      <c r="AK441" s="136"/>
      <c r="AL441" s="136"/>
      <c r="AM441" s="136"/>
      <c r="AN441" s="63" t="s">
        <v>132</v>
      </c>
      <c r="AO441" s="62"/>
      <c r="AP441" s="62"/>
      <c r="AQ441" s="62"/>
      <c r="AR441" s="62"/>
      <c r="AS441" s="62"/>
      <c r="AT441" s="63"/>
      <c r="AU441" s="64"/>
      <c r="AV441" s="64"/>
      <c r="AW441" s="64"/>
      <c r="AX441" s="64"/>
      <c r="AY441" s="64"/>
      <c r="AZ441" s="64"/>
      <c r="BA441" s="64"/>
      <c r="BB441" s="137">
        <v>65.25</v>
      </c>
      <c r="BC441" s="137"/>
      <c r="BD441" s="137"/>
      <c r="BE441" s="137"/>
      <c r="BF441" s="137"/>
      <c r="BG441" s="137"/>
      <c r="BH441" s="138">
        <f t="shared" ref="BH441:BH451" si="38">IF(B441="V",E441,IF(OR(B441="K",B441="L"),ROUNDUP(INDEX($N$115:$V$117,IF(B441="K",2,3),1+F441)*D441/C441,0),"fout"))*IF(I441="",1,I441)*IF(J441="",1,J441)*W441</f>
        <v>1</v>
      </c>
      <c r="BI441" s="138"/>
      <c r="BJ441" s="138"/>
      <c r="BK441" s="138"/>
      <c r="BL441" s="138"/>
      <c r="BM441" s="138"/>
      <c r="BN441" s="139">
        <f t="shared" ref="BN441:BN473" si="39">IF(BH441="","",BB441*BH441)</f>
        <v>65.25</v>
      </c>
      <c r="BO441" s="139"/>
      <c r="BP441" s="139"/>
      <c r="BQ441" s="139"/>
      <c r="BR441" s="139"/>
      <c r="BS441" s="139"/>
      <c r="BT441" s="44"/>
      <c r="BU441" s="43"/>
      <c r="BV441" s="43"/>
      <c r="BW441" s="43"/>
      <c r="BX441" s="16"/>
      <c r="BY441" s="16"/>
      <c r="BZ441" s="16"/>
    </row>
    <row r="442" spans="1:78" ht="12.75" customHeight="1" x14ac:dyDescent="0.2">
      <c r="A442" s="14" t="s">
        <v>56</v>
      </c>
      <c r="B442" s="14" t="s">
        <v>166</v>
      </c>
      <c r="C442" s="14">
        <v>1</v>
      </c>
      <c r="D442" s="14">
        <v>1</v>
      </c>
      <c r="F442" s="14">
        <f t="shared" ref="F442:F474" si="40">F441</f>
        <v>6</v>
      </c>
      <c r="G442" s="14" t="s">
        <v>168</v>
      </c>
      <c r="I442" s="14">
        <f>IF(OR($AV$120="",$AV$120=Instellingen!$A$21),1,0)</f>
        <v>1</v>
      </c>
      <c r="W442" s="14">
        <f t="shared" si="23"/>
        <v>1</v>
      </c>
      <c r="X442" s="14" t="str">
        <f t="shared" si="37"/>
        <v>6GN</v>
      </c>
      <c r="AA442" s="38"/>
      <c r="AE442" s="131">
        <v>9789048716890</v>
      </c>
      <c r="AF442" s="131"/>
      <c r="AG442" s="131"/>
      <c r="AH442" s="131"/>
      <c r="AI442" s="131"/>
      <c r="AJ442" s="131"/>
      <c r="AK442" s="131"/>
      <c r="AL442" s="131"/>
      <c r="AM442" s="131"/>
      <c r="AN442" s="60" t="s">
        <v>133</v>
      </c>
      <c r="AO442" s="53"/>
      <c r="AP442" s="53"/>
      <c r="AQ442" s="53"/>
      <c r="AR442" s="53"/>
      <c r="AS442" s="53"/>
      <c r="AT442" s="61"/>
      <c r="AU442" s="59"/>
      <c r="AV442" s="59"/>
      <c r="AW442" s="59"/>
      <c r="AX442" s="59"/>
      <c r="AY442" s="59"/>
      <c r="AZ442" s="59"/>
      <c r="BA442" s="59"/>
      <c r="BB442" s="132">
        <v>65.25</v>
      </c>
      <c r="BC442" s="132"/>
      <c r="BD442" s="132"/>
      <c r="BE442" s="132"/>
      <c r="BF442" s="132"/>
      <c r="BG442" s="132"/>
      <c r="BH442" s="133">
        <f t="shared" si="38"/>
        <v>1</v>
      </c>
      <c r="BI442" s="133"/>
      <c r="BJ442" s="133"/>
      <c r="BK442" s="133"/>
      <c r="BL442" s="133"/>
      <c r="BM442" s="133"/>
      <c r="BN442" s="134">
        <f t="shared" si="39"/>
        <v>65.25</v>
      </c>
      <c r="BO442" s="134"/>
      <c r="BP442" s="134"/>
      <c r="BQ442" s="134"/>
      <c r="BR442" s="134"/>
      <c r="BS442" s="134"/>
      <c r="BT442" s="44"/>
      <c r="BU442" s="43"/>
      <c r="BV442" s="43"/>
      <c r="BW442" s="43"/>
      <c r="BX442" s="16"/>
      <c r="BY442" s="16"/>
      <c r="BZ442" s="16"/>
    </row>
    <row r="443" spans="1:78" ht="12.75" customHeight="1" x14ac:dyDescent="0.2">
      <c r="A443" s="14" t="s">
        <v>56</v>
      </c>
      <c r="B443" s="14" t="s">
        <v>167</v>
      </c>
      <c r="C443" s="14">
        <v>1</v>
      </c>
      <c r="D443" s="14">
        <v>1</v>
      </c>
      <c r="F443" s="14">
        <f t="shared" si="40"/>
        <v>6</v>
      </c>
      <c r="G443" s="14" t="s">
        <v>168</v>
      </c>
      <c r="W443" s="14">
        <f t="shared" si="23"/>
        <v>1</v>
      </c>
      <c r="X443" s="14" t="str">
        <f t="shared" si="37"/>
        <v>6GN</v>
      </c>
      <c r="AA443" s="38"/>
      <c r="AE443" s="136">
        <v>9789048716821</v>
      </c>
      <c r="AF443" s="136"/>
      <c r="AG443" s="136"/>
      <c r="AH443" s="136"/>
      <c r="AI443" s="136"/>
      <c r="AJ443" s="136"/>
      <c r="AK443" s="136"/>
      <c r="AL443" s="136"/>
      <c r="AM443" s="136"/>
      <c r="AN443" s="63" t="s">
        <v>134</v>
      </c>
      <c r="AO443" s="62"/>
      <c r="AP443" s="62"/>
      <c r="AQ443" s="62"/>
      <c r="AR443" s="62"/>
      <c r="AS443" s="62"/>
      <c r="AT443" s="63"/>
      <c r="AU443" s="64"/>
      <c r="AV443" s="64"/>
      <c r="AW443" s="64"/>
      <c r="AX443" s="64"/>
      <c r="AY443" s="64"/>
      <c r="AZ443" s="64"/>
      <c r="BA443" s="64"/>
      <c r="BB443" s="137">
        <v>21.1</v>
      </c>
      <c r="BC443" s="137"/>
      <c r="BD443" s="137"/>
      <c r="BE443" s="137"/>
      <c r="BF443" s="137"/>
      <c r="BG443" s="137"/>
      <c r="BH443" s="138">
        <f t="shared" si="38"/>
        <v>25</v>
      </c>
      <c r="BI443" s="138"/>
      <c r="BJ443" s="138"/>
      <c r="BK443" s="138"/>
      <c r="BL443" s="138"/>
      <c r="BM443" s="138"/>
      <c r="BN443" s="139">
        <f t="shared" si="39"/>
        <v>527.5</v>
      </c>
      <c r="BO443" s="139"/>
      <c r="BP443" s="139"/>
      <c r="BQ443" s="139"/>
      <c r="BR443" s="139"/>
      <c r="BS443" s="139"/>
      <c r="BT443" s="44"/>
      <c r="BU443" s="43"/>
      <c r="BV443" s="43"/>
      <c r="BW443" s="43"/>
      <c r="BX443" s="16"/>
      <c r="BY443" s="16"/>
      <c r="BZ443" s="16"/>
    </row>
    <row r="444" spans="1:78" ht="12.75" customHeight="1" x14ac:dyDescent="0.2">
      <c r="A444" s="14" t="s">
        <v>56</v>
      </c>
      <c r="B444" s="14" t="s">
        <v>167</v>
      </c>
      <c r="C444" s="14">
        <v>1</v>
      </c>
      <c r="D444" s="14">
        <v>1</v>
      </c>
      <c r="F444" s="14">
        <f t="shared" si="40"/>
        <v>6</v>
      </c>
      <c r="G444" s="14" t="s">
        <v>168</v>
      </c>
      <c r="W444" s="14">
        <f t="shared" si="23"/>
        <v>1</v>
      </c>
      <c r="X444" s="14" t="str">
        <f t="shared" si="37"/>
        <v>6GN</v>
      </c>
      <c r="AA444" s="38"/>
      <c r="AE444" s="131">
        <v>9789048716869</v>
      </c>
      <c r="AF444" s="131"/>
      <c r="AG444" s="131"/>
      <c r="AH444" s="131"/>
      <c r="AI444" s="131"/>
      <c r="AJ444" s="131"/>
      <c r="AK444" s="131"/>
      <c r="AL444" s="131"/>
      <c r="AM444" s="131"/>
      <c r="AN444" s="60" t="s">
        <v>135</v>
      </c>
      <c r="AO444" s="53"/>
      <c r="AP444" s="53"/>
      <c r="AQ444" s="53"/>
      <c r="AR444" s="53"/>
      <c r="AS444" s="53"/>
      <c r="AT444" s="61"/>
      <c r="AU444" s="59"/>
      <c r="AV444" s="59"/>
      <c r="AW444" s="59"/>
      <c r="AX444" s="59"/>
      <c r="AY444" s="59"/>
      <c r="AZ444" s="59"/>
      <c r="BA444" s="59"/>
      <c r="BB444" s="132">
        <v>21.1</v>
      </c>
      <c r="BC444" s="132"/>
      <c r="BD444" s="132"/>
      <c r="BE444" s="132"/>
      <c r="BF444" s="132"/>
      <c r="BG444" s="132"/>
      <c r="BH444" s="133">
        <f t="shared" si="38"/>
        <v>25</v>
      </c>
      <c r="BI444" s="133"/>
      <c r="BJ444" s="133"/>
      <c r="BK444" s="133"/>
      <c r="BL444" s="133"/>
      <c r="BM444" s="133"/>
      <c r="BN444" s="134">
        <f t="shared" si="39"/>
        <v>527.5</v>
      </c>
      <c r="BO444" s="134"/>
      <c r="BP444" s="134"/>
      <c r="BQ444" s="134"/>
      <c r="BR444" s="134"/>
      <c r="BS444" s="134"/>
      <c r="BT444" s="44"/>
      <c r="BU444" s="43"/>
      <c r="BV444" s="43"/>
      <c r="BW444" s="43"/>
      <c r="BX444" s="16"/>
      <c r="BY444" s="16"/>
      <c r="BZ444" s="16"/>
    </row>
    <row r="445" spans="1:78" ht="12.75" customHeight="1" x14ac:dyDescent="0.2">
      <c r="A445" s="14" t="s">
        <v>57</v>
      </c>
      <c r="B445" s="14" t="s">
        <v>167</v>
      </c>
      <c r="C445" s="14">
        <v>5</v>
      </c>
      <c r="D445" s="14">
        <v>1</v>
      </c>
      <c r="F445" s="14">
        <f t="shared" si="40"/>
        <v>6</v>
      </c>
      <c r="G445" s="14" t="s">
        <v>168</v>
      </c>
      <c r="W445" s="14">
        <f t="shared" si="23"/>
        <v>1</v>
      </c>
      <c r="X445" s="14" t="str">
        <f t="shared" si="37"/>
        <v>6VN</v>
      </c>
      <c r="AA445" s="38"/>
      <c r="AE445" s="136">
        <v>9789048716838</v>
      </c>
      <c r="AF445" s="136"/>
      <c r="AG445" s="136"/>
      <c r="AH445" s="136"/>
      <c r="AI445" s="136"/>
      <c r="AJ445" s="136"/>
      <c r="AK445" s="136"/>
      <c r="AL445" s="136"/>
      <c r="AM445" s="136"/>
      <c r="AN445" s="63" t="s">
        <v>197</v>
      </c>
      <c r="AO445" s="62"/>
      <c r="AP445" s="62"/>
      <c r="AQ445" s="62"/>
      <c r="AR445" s="62"/>
      <c r="AS445" s="62"/>
      <c r="AT445" s="63"/>
      <c r="AU445" s="64"/>
      <c r="AV445" s="64"/>
      <c r="AW445" s="64"/>
      <c r="AX445" s="64"/>
      <c r="AY445" s="64"/>
      <c r="AZ445" s="64"/>
      <c r="BA445" s="64"/>
      <c r="BB445" s="137">
        <v>16.350000000000001</v>
      </c>
      <c r="BC445" s="137"/>
      <c r="BD445" s="137"/>
      <c r="BE445" s="137"/>
      <c r="BF445" s="137"/>
      <c r="BG445" s="137"/>
      <c r="BH445" s="138">
        <f t="shared" si="38"/>
        <v>5</v>
      </c>
      <c r="BI445" s="138"/>
      <c r="BJ445" s="138"/>
      <c r="BK445" s="138"/>
      <c r="BL445" s="138"/>
      <c r="BM445" s="138"/>
      <c r="BN445" s="139">
        <f t="shared" si="39"/>
        <v>81.75</v>
      </c>
      <c r="BO445" s="139"/>
      <c r="BP445" s="139"/>
      <c r="BQ445" s="139"/>
      <c r="BR445" s="139"/>
      <c r="BS445" s="139"/>
      <c r="BT445" s="44"/>
      <c r="BU445" s="43"/>
      <c r="BV445" s="43"/>
      <c r="BW445" s="43"/>
      <c r="BX445" s="16"/>
      <c r="BY445" s="16"/>
      <c r="BZ445" s="16"/>
    </row>
    <row r="446" spans="1:78" ht="12.75" customHeight="1" x14ac:dyDescent="0.2">
      <c r="A446" s="14" t="s">
        <v>57</v>
      </c>
      <c r="B446" s="14" t="s">
        <v>167</v>
      </c>
      <c r="C446" s="14">
        <v>5</v>
      </c>
      <c r="D446" s="14">
        <v>1</v>
      </c>
      <c r="F446" s="14">
        <f t="shared" si="40"/>
        <v>6</v>
      </c>
      <c r="G446" s="14" t="s">
        <v>168</v>
      </c>
      <c r="W446" s="14">
        <f t="shared" si="23"/>
        <v>1</v>
      </c>
      <c r="X446" s="14" t="str">
        <f t="shared" si="37"/>
        <v>6VN</v>
      </c>
      <c r="AA446" s="38"/>
      <c r="AE446" s="131">
        <v>9789048716876</v>
      </c>
      <c r="AF446" s="131"/>
      <c r="AG446" s="131"/>
      <c r="AH446" s="131"/>
      <c r="AI446" s="131"/>
      <c r="AJ446" s="131"/>
      <c r="AK446" s="131"/>
      <c r="AL446" s="131"/>
      <c r="AM446" s="131"/>
      <c r="AN446" s="60" t="s">
        <v>198</v>
      </c>
      <c r="AO446" s="53"/>
      <c r="AP446" s="53"/>
      <c r="AQ446" s="53"/>
      <c r="AR446" s="53"/>
      <c r="AS446" s="53"/>
      <c r="AT446" s="61"/>
      <c r="AU446" s="59"/>
      <c r="AV446" s="59"/>
      <c r="AW446" s="59"/>
      <c r="AX446" s="59"/>
      <c r="AY446" s="59"/>
      <c r="AZ446" s="59"/>
      <c r="BA446" s="59"/>
      <c r="BB446" s="132">
        <v>16.350000000000001</v>
      </c>
      <c r="BC446" s="132"/>
      <c r="BD446" s="132"/>
      <c r="BE446" s="132"/>
      <c r="BF446" s="132"/>
      <c r="BG446" s="132"/>
      <c r="BH446" s="133">
        <f t="shared" si="38"/>
        <v>5</v>
      </c>
      <c r="BI446" s="133"/>
      <c r="BJ446" s="133"/>
      <c r="BK446" s="133"/>
      <c r="BL446" s="133"/>
      <c r="BM446" s="133"/>
      <c r="BN446" s="134">
        <f t="shared" si="39"/>
        <v>81.75</v>
      </c>
      <c r="BO446" s="134"/>
      <c r="BP446" s="134"/>
      <c r="BQ446" s="134"/>
      <c r="BR446" s="134"/>
      <c r="BS446" s="134"/>
      <c r="BT446" s="44"/>
      <c r="BU446" s="43"/>
      <c r="BV446" s="43"/>
      <c r="BW446" s="43"/>
      <c r="BX446" s="16"/>
      <c r="BY446" s="16"/>
      <c r="BZ446" s="16"/>
    </row>
    <row r="447" spans="1:78" ht="12.75" customHeight="1" x14ac:dyDescent="0.2">
      <c r="A447" s="14" t="s">
        <v>56</v>
      </c>
      <c r="B447" s="14" t="s">
        <v>166</v>
      </c>
      <c r="C447" s="14">
        <v>1</v>
      </c>
      <c r="D447" s="14">
        <v>2</v>
      </c>
      <c r="F447" s="14">
        <f t="shared" si="40"/>
        <v>6</v>
      </c>
      <c r="G447" s="14" t="s">
        <v>168</v>
      </c>
      <c r="I447" s="14">
        <f>IF(OR($AV$120="",$AV$120=Instellingen!$A$21),1,0)</f>
        <v>1</v>
      </c>
      <c r="W447" s="14">
        <f t="shared" ref="W447:W559" si="41">IF(F447="","",HLOOKUP(F447,$N$113:$V$119,7,0))</f>
        <v>1</v>
      </c>
      <c r="X447" s="14" t="str">
        <f t="shared" si="37"/>
        <v>6GN</v>
      </c>
      <c r="AA447" s="38"/>
      <c r="AE447" s="136">
        <v>9789048716845</v>
      </c>
      <c r="AF447" s="136"/>
      <c r="AG447" s="136"/>
      <c r="AH447" s="136"/>
      <c r="AI447" s="136"/>
      <c r="AJ447" s="136"/>
      <c r="AK447" s="136"/>
      <c r="AL447" s="136"/>
      <c r="AM447" s="136"/>
      <c r="AN447" s="63" t="s">
        <v>136</v>
      </c>
      <c r="AO447" s="62"/>
      <c r="AP447" s="62"/>
      <c r="AQ447" s="62"/>
      <c r="AR447" s="62"/>
      <c r="AS447" s="62"/>
      <c r="AT447" s="63"/>
      <c r="AU447" s="64"/>
      <c r="AV447" s="64"/>
      <c r="AW447" s="64"/>
      <c r="AX447" s="64"/>
      <c r="AY447" s="64"/>
      <c r="AZ447" s="64"/>
      <c r="BA447" s="64"/>
      <c r="BB447" s="137">
        <v>10.55</v>
      </c>
      <c r="BC447" s="137"/>
      <c r="BD447" s="137"/>
      <c r="BE447" s="137"/>
      <c r="BF447" s="137"/>
      <c r="BG447" s="137"/>
      <c r="BH447" s="138">
        <f t="shared" si="38"/>
        <v>2</v>
      </c>
      <c r="BI447" s="138"/>
      <c r="BJ447" s="138"/>
      <c r="BK447" s="138"/>
      <c r="BL447" s="138"/>
      <c r="BM447" s="138"/>
      <c r="BN447" s="139">
        <f t="shared" si="39"/>
        <v>21.1</v>
      </c>
      <c r="BO447" s="139"/>
      <c r="BP447" s="139"/>
      <c r="BQ447" s="139"/>
      <c r="BR447" s="139"/>
      <c r="BS447" s="139"/>
      <c r="BT447" s="44"/>
      <c r="BU447" s="43"/>
      <c r="BV447" s="43"/>
      <c r="BW447" s="43"/>
      <c r="BX447" s="16"/>
      <c r="BY447" s="16"/>
      <c r="BZ447" s="16"/>
    </row>
    <row r="448" spans="1:78" ht="12.75" customHeight="1" x14ac:dyDescent="0.2">
      <c r="A448" s="14" t="s">
        <v>56</v>
      </c>
      <c r="B448" s="14" t="s">
        <v>166</v>
      </c>
      <c r="C448" s="14">
        <v>1</v>
      </c>
      <c r="D448" s="14">
        <v>2</v>
      </c>
      <c r="F448" s="14">
        <f t="shared" si="40"/>
        <v>6</v>
      </c>
      <c r="G448" s="14" t="s">
        <v>168</v>
      </c>
      <c r="I448" s="14">
        <f>IF(OR($AV$120="",$AV$120=Instellingen!$A$21),1,0)</f>
        <v>1</v>
      </c>
      <c r="W448" s="14">
        <f t="shared" si="41"/>
        <v>1</v>
      </c>
      <c r="X448" s="14" t="str">
        <f t="shared" si="37"/>
        <v>6GN</v>
      </c>
      <c r="AA448" s="38"/>
      <c r="AE448" s="131">
        <v>9789048716883</v>
      </c>
      <c r="AF448" s="131"/>
      <c r="AG448" s="131"/>
      <c r="AH448" s="131"/>
      <c r="AI448" s="131"/>
      <c r="AJ448" s="131"/>
      <c r="AK448" s="131"/>
      <c r="AL448" s="131"/>
      <c r="AM448" s="131"/>
      <c r="AN448" s="60" t="s">
        <v>137</v>
      </c>
      <c r="AO448" s="53"/>
      <c r="AP448" s="53"/>
      <c r="AQ448" s="53"/>
      <c r="AR448" s="53"/>
      <c r="AS448" s="53"/>
      <c r="AT448" s="61"/>
      <c r="AU448" s="59"/>
      <c r="AV448" s="59"/>
      <c r="AW448" s="59"/>
      <c r="AX448" s="59"/>
      <c r="AY448" s="59"/>
      <c r="AZ448" s="59"/>
      <c r="BA448" s="59"/>
      <c r="BB448" s="132">
        <v>10.55</v>
      </c>
      <c r="BC448" s="132"/>
      <c r="BD448" s="132"/>
      <c r="BE448" s="132"/>
      <c r="BF448" s="132"/>
      <c r="BG448" s="132"/>
      <c r="BH448" s="133">
        <f t="shared" si="38"/>
        <v>2</v>
      </c>
      <c r="BI448" s="133"/>
      <c r="BJ448" s="133"/>
      <c r="BK448" s="133"/>
      <c r="BL448" s="133"/>
      <c r="BM448" s="133"/>
      <c r="BN448" s="134">
        <f t="shared" si="39"/>
        <v>21.1</v>
      </c>
      <c r="BO448" s="134"/>
      <c r="BP448" s="134"/>
      <c r="BQ448" s="134"/>
      <c r="BR448" s="134"/>
      <c r="BS448" s="134"/>
      <c r="BT448" s="44"/>
      <c r="BU448" s="43"/>
      <c r="BV448" s="43"/>
      <c r="BW448" s="43"/>
      <c r="BX448" s="16"/>
      <c r="BY448" s="16"/>
      <c r="BZ448" s="16"/>
    </row>
    <row r="449" spans="1:78" ht="12.75" customHeight="1" x14ac:dyDescent="0.2">
      <c r="A449" s="14" t="s">
        <v>56</v>
      </c>
      <c r="B449" s="14" t="s">
        <v>166</v>
      </c>
      <c r="C449" s="14">
        <v>1</v>
      </c>
      <c r="D449" s="14">
        <v>1</v>
      </c>
      <c r="F449" s="14">
        <f t="shared" si="40"/>
        <v>6</v>
      </c>
      <c r="G449" s="14" t="s">
        <v>168</v>
      </c>
      <c r="I449" s="14">
        <f>IF(OR($AV$120="",$AV$120=Instellingen!$A$21),1,0)</f>
        <v>1</v>
      </c>
      <c r="W449" s="14">
        <f t="shared" si="41"/>
        <v>1</v>
      </c>
      <c r="X449" s="14" t="str">
        <f t="shared" si="37"/>
        <v>6GN</v>
      </c>
      <c r="AA449" s="38"/>
      <c r="AE449" s="136">
        <v>9789048716913</v>
      </c>
      <c r="AF449" s="136"/>
      <c r="AG449" s="136"/>
      <c r="AH449" s="136"/>
      <c r="AI449" s="136"/>
      <c r="AJ449" s="136"/>
      <c r="AK449" s="136"/>
      <c r="AL449" s="136"/>
      <c r="AM449" s="136"/>
      <c r="AN449" s="63" t="s">
        <v>138</v>
      </c>
      <c r="AO449" s="62"/>
      <c r="AP449" s="62"/>
      <c r="AQ449" s="62"/>
      <c r="AR449" s="62"/>
      <c r="AS449" s="62"/>
      <c r="AT449" s="63"/>
      <c r="AU449" s="64"/>
      <c r="AV449" s="64"/>
      <c r="AW449" s="64"/>
      <c r="AX449" s="64"/>
      <c r="AY449" s="64"/>
      <c r="AZ449" s="64"/>
      <c r="BA449" s="64"/>
      <c r="BB449" s="137">
        <v>65.25</v>
      </c>
      <c r="BC449" s="137"/>
      <c r="BD449" s="137"/>
      <c r="BE449" s="137"/>
      <c r="BF449" s="137"/>
      <c r="BG449" s="137"/>
      <c r="BH449" s="138">
        <f t="shared" si="38"/>
        <v>1</v>
      </c>
      <c r="BI449" s="138"/>
      <c r="BJ449" s="138"/>
      <c r="BK449" s="138"/>
      <c r="BL449" s="138"/>
      <c r="BM449" s="138"/>
      <c r="BN449" s="139">
        <f t="shared" si="39"/>
        <v>65.25</v>
      </c>
      <c r="BO449" s="139"/>
      <c r="BP449" s="139"/>
      <c r="BQ449" s="139"/>
      <c r="BR449" s="139"/>
      <c r="BS449" s="139"/>
      <c r="BT449" s="44"/>
      <c r="BU449" s="43"/>
      <c r="BV449" s="43"/>
      <c r="BW449" s="43"/>
      <c r="BX449" s="16"/>
      <c r="BY449" s="16"/>
      <c r="BZ449" s="16"/>
    </row>
    <row r="450" spans="1:78" ht="12.75" hidden="1" customHeight="1" x14ac:dyDescent="0.2">
      <c r="A450" s="14" t="s">
        <v>56</v>
      </c>
      <c r="B450" s="14" t="s">
        <v>166</v>
      </c>
      <c r="C450" s="14">
        <v>1</v>
      </c>
      <c r="D450" s="14">
        <v>1</v>
      </c>
      <c r="F450" s="14">
        <f t="shared" si="40"/>
        <v>6</v>
      </c>
      <c r="G450" s="14" t="s">
        <v>168</v>
      </c>
      <c r="I450" s="14">
        <f>IF(OR($AV$120="",$AV$120=Instellingen!$A$21),1,0)</f>
        <v>1</v>
      </c>
      <c r="W450" s="14">
        <f t="shared" si="41"/>
        <v>1</v>
      </c>
      <c r="X450" s="14" t="str">
        <f t="shared" si="37"/>
        <v>6GN</v>
      </c>
      <c r="AA450" s="38"/>
      <c r="AE450" s="131"/>
      <c r="AF450" s="131"/>
      <c r="AG450" s="131"/>
      <c r="AH450" s="131"/>
      <c r="AI450" s="131"/>
      <c r="AJ450" s="131"/>
      <c r="AK450" s="131"/>
      <c r="AL450" s="131"/>
      <c r="AM450" s="131"/>
      <c r="AN450" s="60"/>
      <c r="AO450" s="53"/>
      <c r="AP450" s="53"/>
      <c r="AQ450" s="53"/>
      <c r="AR450" s="53"/>
      <c r="AS450" s="53"/>
      <c r="AT450" s="61"/>
      <c r="AU450" s="59"/>
      <c r="AV450" s="59"/>
      <c r="AW450" s="59"/>
      <c r="AX450" s="59"/>
      <c r="AY450" s="59"/>
      <c r="AZ450" s="59"/>
      <c r="BA450" s="59"/>
      <c r="BB450" s="132"/>
      <c r="BC450" s="132"/>
      <c r="BD450" s="132"/>
      <c r="BE450" s="132"/>
      <c r="BF450" s="132"/>
      <c r="BG450" s="132"/>
      <c r="BH450" s="133"/>
      <c r="BI450" s="133"/>
      <c r="BJ450" s="133"/>
      <c r="BK450" s="133"/>
      <c r="BL450" s="133"/>
      <c r="BM450" s="133"/>
      <c r="BN450" s="134" t="str">
        <f t="shared" si="39"/>
        <v/>
      </c>
      <c r="BO450" s="134"/>
      <c r="BP450" s="134"/>
      <c r="BQ450" s="134"/>
      <c r="BR450" s="134"/>
      <c r="BS450" s="134"/>
      <c r="BT450" s="44"/>
      <c r="BU450" s="43"/>
      <c r="BV450" s="43"/>
      <c r="BW450" s="43"/>
      <c r="BX450" s="16"/>
      <c r="BY450" s="16"/>
      <c r="BZ450" s="16"/>
    </row>
    <row r="451" spans="1:78" ht="12.75" customHeight="1" x14ac:dyDescent="0.2">
      <c r="A451" s="14" t="s">
        <v>56</v>
      </c>
      <c r="B451" s="14" t="s">
        <v>167</v>
      </c>
      <c r="C451" s="14">
        <v>5</v>
      </c>
      <c r="D451" s="14">
        <v>1</v>
      </c>
      <c r="F451" s="14">
        <f t="shared" si="40"/>
        <v>6</v>
      </c>
      <c r="G451" s="14" t="s">
        <v>168</v>
      </c>
      <c r="I451" s="14">
        <f>IF(OR($AV$120="",$AV$120=Instellingen!$A$21),1,0)</f>
        <v>1</v>
      </c>
      <c r="W451" s="14">
        <f t="shared" si="41"/>
        <v>1</v>
      </c>
      <c r="X451" s="14" t="str">
        <f t="shared" si="37"/>
        <v>6GN</v>
      </c>
      <c r="AA451" s="38"/>
      <c r="AE451" s="131">
        <v>9789048715039</v>
      </c>
      <c r="AF451" s="131"/>
      <c r="AG451" s="131"/>
      <c r="AH451" s="131"/>
      <c r="AI451" s="131"/>
      <c r="AJ451" s="131"/>
      <c r="AK451" s="131"/>
      <c r="AL451" s="131"/>
      <c r="AM451" s="131"/>
      <c r="AN451" s="125" t="s">
        <v>199</v>
      </c>
      <c r="AO451" s="126"/>
      <c r="AP451" s="126"/>
      <c r="AQ451" s="126"/>
      <c r="AR451" s="126"/>
      <c r="AS451" s="126"/>
      <c r="AT451" s="125"/>
      <c r="AU451" s="127"/>
      <c r="AV451" s="127"/>
      <c r="AW451" s="127"/>
      <c r="AX451" s="127"/>
      <c r="AY451" s="127"/>
      <c r="AZ451" s="127"/>
      <c r="BA451" s="127"/>
      <c r="BB451" s="146">
        <v>9.9</v>
      </c>
      <c r="BC451" s="146"/>
      <c r="BD451" s="146"/>
      <c r="BE451" s="146"/>
      <c r="BF451" s="146"/>
      <c r="BG451" s="146"/>
      <c r="BH451" s="147">
        <f t="shared" si="38"/>
        <v>5</v>
      </c>
      <c r="BI451" s="147"/>
      <c r="BJ451" s="147"/>
      <c r="BK451" s="147"/>
      <c r="BL451" s="147"/>
      <c r="BM451" s="147"/>
      <c r="BN451" s="148">
        <f t="shared" si="39"/>
        <v>49.5</v>
      </c>
      <c r="BO451" s="148"/>
      <c r="BP451" s="148"/>
      <c r="BQ451" s="148"/>
      <c r="BR451" s="148"/>
      <c r="BS451" s="148"/>
      <c r="BT451" s="44"/>
      <c r="BU451" s="43"/>
      <c r="BV451" s="43"/>
      <c r="BW451" s="43"/>
      <c r="BX451" s="16"/>
      <c r="BY451" s="16"/>
      <c r="BZ451" s="16"/>
    </row>
    <row r="452" spans="1:78" ht="12.75" hidden="1" customHeight="1" x14ac:dyDescent="0.2">
      <c r="A452" s="14" t="s">
        <v>56</v>
      </c>
      <c r="B452" s="14" t="s">
        <v>166</v>
      </c>
      <c r="C452" s="14">
        <v>1</v>
      </c>
      <c r="D452" s="14">
        <v>1</v>
      </c>
      <c r="F452" s="14">
        <f t="shared" si="40"/>
        <v>6</v>
      </c>
      <c r="G452" s="14" t="s">
        <v>168</v>
      </c>
      <c r="W452" s="14">
        <f t="shared" si="41"/>
        <v>1</v>
      </c>
      <c r="X452" s="14" t="str">
        <f t="shared" si="37"/>
        <v>6GN</v>
      </c>
      <c r="AA452" s="38"/>
      <c r="AE452" s="131"/>
      <c r="AF452" s="131"/>
      <c r="AG452" s="131"/>
      <c r="AH452" s="131"/>
      <c r="AI452" s="131"/>
      <c r="AJ452" s="131"/>
      <c r="AK452" s="131"/>
      <c r="AL452" s="131"/>
      <c r="AM452" s="131"/>
      <c r="AN452" s="60"/>
      <c r="AO452" s="53"/>
      <c r="AP452" s="53"/>
      <c r="AQ452" s="53"/>
      <c r="AR452" s="53"/>
      <c r="AS452" s="53"/>
      <c r="AT452" s="61"/>
      <c r="AU452" s="59"/>
      <c r="AV452" s="59"/>
      <c r="AW452" s="59"/>
      <c r="AX452" s="59"/>
      <c r="AY452" s="59"/>
      <c r="AZ452" s="59"/>
      <c r="BA452" s="59"/>
      <c r="BB452" s="132"/>
      <c r="BC452" s="132"/>
      <c r="BD452" s="132"/>
      <c r="BE452" s="132"/>
      <c r="BF452" s="132"/>
      <c r="BG452" s="132"/>
      <c r="BH452" s="133"/>
      <c r="BI452" s="133"/>
      <c r="BJ452" s="133"/>
      <c r="BK452" s="133"/>
      <c r="BL452" s="133"/>
      <c r="BM452" s="133"/>
      <c r="BN452" s="134" t="str">
        <f t="shared" si="39"/>
        <v/>
      </c>
      <c r="BO452" s="134"/>
      <c r="BP452" s="134"/>
      <c r="BQ452" s="134"/>
      <c r="BR452" s="134"/>
      <c r="BS452" s="134"/>
      <c r="BT452" s="44"/>
      <c r="BU452" s="43"/>
      <c r="BV452" s="43"/>
      <c r="BW452" s="43"/>
      <c r="BX452" s="16"/>
      <c r="BY452" s="16"/>
      <c r="BZ452" s="16"/>
    </row>
    <row r="453" spans="1:78" ht="12.75" customHeight="1" x14ac:dyDescent="0.2">
      <c r="F453" s="14">
        <f>F439</f>
        <v>6</v>
      </c>
      <c r="G453" s="14" t="s">
        <v>168</v>
      </c>
      <c r="W453" s="14">
        <f t="shared" si="41"/>
        <v>1</v>
      </c>
      <c r="X453" s="14" t="str">
        <f t="shared" si="37"/>
        <v>6N</v>
      </c>
      <c r="AA453" s="38"/>
      <c r="AE453" s="136"/>
      <c r="AF453" s="136"/>
      <c r="AG453" s="136"/>
      <c r="AH453" s="136"/>
      <c r="AI453" s="136"/>
      <c r="AJ453" s="136"/>
      <c r="AK453" s="136"/>
      <c r="AL453" s="136"/>
      <c r="AM453" s="136"/>
      <c r="AN453" s="63"/>
      <c r="AO453" s="62"/>
      <c r="AP453" s="62"/>
      <c r="AQ453" s="62"/>
      <c r="AR453" s="62"/>
      <c r="AS453" s="62"/>
      <c r="AT453" s="63"/>
      <c r="AU453" s="64"/>
      <c r="AV453" s="64"/>
      <c r="AW453" s="64"/>
      <c r="AX453" s="64"/>
      <c r="AY453" s="64"/>
      <c r="AZ453" s="64"/>
      <c r="BA453" s="64"/>
      <c r="BB453" s="137"/>
      <c r="BC453" s="137"/>
      <c r="BD453" s="137"/>
      <c r="BE453" s="137"/>
      <c r="BF453" s="137"/>
      <c r="BG453" s="137"/>
      <c r="BH453" s="138"/>
      <c r="BI453" s="138"/>
      <c r="BJ453" s="138"/>
      <c r="BK453" s="138"/>
      <c r="BL453" s="138"/>
      <c r="BM453" s="138"/>
      <c r="BN453" s="139" t="str">
        <f t="shared" si="39"/>
        <v/>
      </c>
      <c r="BO453" s="139"/>
      <c r="BP453" s="139"/>
      <c r="BQ453" s="139"/>
      <c r="BR453" s="139"/>
      <c r="BS453" s="139"/>
      <c r="BT453" s="44"/>
      <c r="BU453" s="43"/>
      <c r="BV453" s="43"/>
      <c r="BW453" s="43"/>
      <c r="BX453" s="16"/>
      <c r="BY453" s="16"/>
      <c r="BZ453" s="16"/>
    </row>
    <row r="454" spans="1:78" ht="12.75" customHeight="1" x14ac:dyDescent="0.2">
      <c r="F454" s="14">
        <f t="shared" si="40"/>
        <v>6</v>
      </c>
      <c r="G454" s="14" t="s">
        <v>168</v>
      </c>
      <c r="W454" s="14">
        <f t="shared" si="41"/>
        <v>1</v>
      </c>
      <c r="X454" s="14" t="str">
        <f t="shared" si="37"/>
        <v>6N</v>
      </c>
      <c r="AA454" s="38"/>
      <c r="AE454" s="131"/>
      <c r="AF454" s="131"/>
      <c r="AG454" s="131"/>
      <c r="AH454" s="131"/>
      <c r="AI454" s="131"/>
      <c r="AJ454" s="131"/>
      <c r="AK454" s="131"/>
      <c r="AL454" s="131"/>
      <c r="AM454" s="131"/>
      <c r="AN454" s="88" t="s">
        <v>121</v>
      </c>
      <c r="AO454" s="53"/>
      <c r="AP454" s="53"/>
      <c r="AQ454" s="53"/>
      <c r="AR454" s="53"/>
      <c r="AS454" s="53"/>
      <c r="AT454" s="61"/>
      <c r="AU454" s="59"/>
      <c r="AV454" s="59"/>
      <c r="AW454" s="59"/>
      <c r="AX454" s="59"/>
      <c r="AY454" s="59"/>
      <c r="AZ454" s="59"/>
      <c r="BA454" s="59"/>
      <c r="BB454" s="132"/>
      <c r="BC454" s="132"/>
      <c r="BD454" s="132"/>
      <c r="BE454" s="132"/>
      <c r="BF454" s="132"/>
      <c r="BG454" s="132"/>
      <c r="BH454" s="133"/>
      <c r="BI454" s="133"/>
      <c r="BJ454" s="133"/>
      <c r="BK454" s="133"/>
      <c r="BL454" s="133"/>
      <c r="BM454" s="133"/>
      <c r="BN454" s="134" t="str">
        <f t="shared" si="39"/>
        <v/>
      </c>
      <c r="BO454" s="134"/>
      <c r="BP454" s="134"/>
      <c r="BQ454" s="134"/>
      <c r="BR454" s="134"/>
      <c r="BS454" s="134"/>
      <c r="BT454" s="44"/>
      <c r="BU454" s="43"/>
      <c r="BV454" s="43"/>
      <c r="BW454" s="43"/>
      <c r="BX454" s="16"/>
      <c r="BY454" s="16"/>
      <c r="BZ454" s="16"/>
    </row>
    <row r="455" spans="1:78" ht="12.75" customHeight="1" x14ac:dyDescent="0.2">
      <c r="A455" s="14" t="s">
        <v>56</v>
      </c>
      <c r="B455" s="14" t="s">
        <v>166</v>
      </c>
      <c r="C455" s="14">
        <v>1</v>
      </c>
      <c r="D455" s="14">
        <v>1</v>
      </c>
      <c r="F455" s="14">
        <f t="shared" si="40"/>
        <v>6</v>
      </c>
      <c r="G455" s="14" t="s">
        <v>168</v>
      </c>
      <c r="I455" s="14">
        <f>IF(OR($AV$120="",$AV$120=Instellingen!$A$21),1,0)</f>
        <v>1</v>
      </c>
      <c r="W455" s="14">
        <f t="shared" si="41"/>
        <v>1</v>
      </c>
      <c r="X455" s="14" t="str">
        <f t="shared" si="37"/>
        <v>6GN</v>
      </c>
      <c r="AA455" s="38"/>
      <c r="AE455" s="136">
        <v>9789048717095</v>
      </c>
      <c r="AF455" s="136"/>
      <c r="AG455" s="136"/>
      <c r="AH455" s="136"/>
      <c r="AI455" s="136"/>
      <c r="AJ455" s="136"/>
      <c r="AK455" s="136"/>
      <c r="AL455" s="136"/>
      <c r="AM455" s="136"/>
      <c r="AN455" s="63" t="s">
        <v>132</v>
      </c>
      <c r="AO455" s="62"/>
      <c r="AP455" s="62"/>
      <c r="AQ455" s="62"/>
      <c r="AR455" s="62"/>
      <c r="AS455" s="62"/>
      <c r="AT455" s="63"/>
      <c r="AU455" s="64"/>
      <c r="AV455" s="64"/>
      <c r="AW455" s="64"/>
      <c r="AX455" s="64"/>
      <c r="AY455" s="64"/>
      <c r="AZ455" s="64"/>
      <c r="BA455" s="64"/>
      <c r="BB455" s="137">
        <v>65.05</v>
      </c>
      <c r="BC455" s="137">
        <v>59.3</v>
      </c>
      <c r="BD455" s="137">
        <v>59.3</v>
      </c>
      <c r="BE455" s="137">
        <v>59.3</v>
      </c>
      <c r="BF455" s="137">
        <v>59.3</v>
      </c>
      <c r="BG455" s="137">
        <v>59.3</v>
      </c>
      <c r="BH455" s="138">
        <f t="shared" ref="BH455:BH463" si="42">IF(B455="V",E455,IF(OR(B455="K",B455="L"),ROUNDUP(INDEX($N$115:$V$117,IF(B455="K",2,3),1+F455)*D455/C455,0),"fout"))*IF(I455="",1,I455)*IF(J455="",1,J455)*W455</f>
        <v>1</v>
      </c>
      <c r="BI455" s="138"/>
      <c r="BJ455" s="138"/>
      <c r="BK455" s="138"/>
      <c r="BL455" s="138"/>
      <c r="BM455" s="138"/>
      <c r="BN455" s="139">
        <f t="shared" si="39"/>
        <v>65.05</v>
      </c>
      <c r="BO455" s="139"/>
      <c r="BP455" s="139"/>
      <c r="BQ455" s="139"/>
      <c r="BR455" s="139"/>
      <c r="BS455" s="139"/>
      <c r="BT455" s="44"/>
      <c r="BU455" s="43"/>
      <c r="BV455" s="43"/>
      <c r="BW455" s="43"/>
      <c r="BX455" s="16"/>
      <c r="BY455" s="16"/>
      <c r="BZ455" s="16"/>
    </row>
    <row r="456" spans="1:78" ht="12.75" customHeight="1" x14ac:dyDescent="0.2">
      <c r="A456" s="14" t="s">
        <v>56</v>
      </c>
      <c r="B456" s="14" t="s">
        <v>166</v>
      </c>
      <c r="C456" s="14">
        <v>1</v>
      </c>
      <c r="D456" s="14">
        <v>1</v>
      </c>
      <c r="F456" s="14">
        <f t="shared" si="40"/>
        <v>6</v>
      </c>
      <c r="G456" s="14" t="s">
        <v>168</v>
      </c>
      <c r="I456" s="14">
        <f>IF(OR($AV$120="",$AV$120=Instellingen!$A$21),1,0)</f>
        <v>1</v>
      </c>
      <c r="W456" s="14">
        <f t="shared" si="41"/>
        <v>1</v>
      </c>
      <c r="X456" s="14" t="str">
        <f t="shared" si="37"/>
        <v>6GN</v>
      </c>
      <c r="AA456" s="38"/>
      <c r="AE456" s="131">
        <v>9789048717149</v>
      </c>
      <c r="AF456" s="131"/>
      <c r="AG456" s="131"/>
      <c r="AH456" s="131"/>
      <c r="AI456" s="131"/>
      <c r="AJ456" s="131"/>
      <c r="AK456" s="131"/>
      <c r="AL456" s="131"/>
      <c r="AM456" s="131"/>
      <c r="AN456" s="60" t="s">
        <v>133</v>
      </c>
      <c r="AO456" s="53"/>
      <c r="AP456" s="53"/>
      <c r="AQ456" s="53"/>
      <c r="AR456" s="53"/>
      <c r="AS456" s="53"/>
      <c r="AT456" s="61"/>
      <c r="AU456" s="59"/>
      <c r="AV456" s="59"/>
      <c r="AW456" s="59"/>
      <c r="AX456" s="59"/>
      <c r="AY456" s="59"/>
      <c r="AZ456" s="59"/>
      <c r="BA456" s="59"/>
      <c r="BB456" s="132">
        <v>65.05</v>
      </c>
      <c r="BC456" s="132">
        <v>59.3</v>
      </c>
      <c r="BD456" s="132">
        <v>59.3</v>
      </c>
      <c r="BE456" s="132">
        <v>59.3</v>
      </c>
      <c r="BF456" s="132">
        <v>59.3</v>
      </c>
      <c r="BG456" s="132">
        <v>59.3</v>
      </c>
      <c r="BH456" s="133">
        <f t="shared" si="42"/>
        <v>1</v>
      </c>
      <c r="BI456" s="133"/>
      <c r="BJ456" s="133"/>
      <c r="BK456" s="133"/>
      <c r="BL456" s="133"/>
      <c r="BM456" s="133"/>
      <c r="BN456" s="134">
        <f t="shared" si="39"/>
        <v>65.05</v>
      </c>
      <c r="BO456" s="134"/>
      <c r="BP456" s="134"/>
      <c r="BQ456" s="134"/>
      <c r="BR456" s="134"/>
      <c r="BS456" s="134"/>
      <c r="BT456" s="44"/>
      <c r="BU456" s="43"/>
      <c r="BV456" s="43"/>
      <c r="BW456" s="43"/>
      <c r="BX456" s="16"/>
      <c r="BY456" s="16"/>
      <c r="BZ456" s="16"/>
    </row>
    <row r="457" spans="1:78" ht="12.75" customHeight="1" x14ac:dyDescent="0.2">
      <c r="A457" s="14" t="s">
        <v>57</v>
      </c>
      <c r="B457" s="14" t="s">
        <v>167</v>
      </c>
      <c r="C457" s="14">
        <v>5</v>
      </c>
      <c r="D457" s="14">
        <v>1</v>
      </c>
      <c r="F457" s="14">
        <f t="shared" si="40"/>
        <v>6</v>
      </c>
      <c r="G457" s="14" t="s">
        <v>168</v>
      </c>
      <c r="J457" s="14">
        <f>IF(OR($AV$124="",$AV$124=Instellingen!$A$21),1,0)</f>
        <v>1</v>
      </c>
      <c r="W457" s="14">
        <f t="shared" si="41"/>
        <v>1</v>
      </c>
      <c r="X457" s="14" t="str">
        <f t="shared" si="37"/>
        <v>6VN</v>
      </c>
      <c r="AA457" s="49"/>
      <c r="AE457" s="136">
        <v>9789048717132</v>
      </c>
      <c r="AF457" s="136"/>
      <c r="AG457" s="136"/>
      <c r="AH457" s="136"/>
      <c r="AI457" s="136"/>
      <c r="AJ457" s="136"/>
      <c r="AK457" s="136"/>
      <c r="AL457" s="136"/>
      <c r="AM457" s="136"/>
      <c r="AN457" s="63" t="s">
        <v>197</v>
      </c>
      <c r="AO457" s="62"/>
      <c r="AP457" s="62"/>
      <c r="AQ457" s="62"/>
      <c r="AR457" s="62"/>
      <c r="AS457" s="62"/>
      <c r="AT457" s="63"/>
      <c r="AU457" s="64"/>
      <c r="AV457" s="64"/>
      <c r="AW457" s="64"/>
      <c r="AX457" s="64"/>
      <c r="AY457" s="64"/>
      <c r="AZ457" s="64"/>
      <c r="BA457" s="64"/>
      <c r="BB457" s="137">
        <v>16.350000000000001</v>
      </c>
      <c r="BC457" s="137">
        <v>14.9</v>
      </c>
      <c r="BD457" s="137">
        <v>14.9</v>
      </c>
      <c r="BE457" s="137">
        <v>14.9</v>
      </c>
      <c r="BF457" s="137">
        <v>14.9</v>
      </c>
      <c r="BG457" s="137">
        <v>14.9</v>
      </c>
      <c r="BH457" s="138">
        <f t="shared" si="42"/>
        <v>5</v>
      </c>
      <c r="BI457" s="138"/>
      <c r="BJ457" s="138"/>
      <c r="BK457" s="138"/>
      <c r="BL457" s="138"/>
      <c r="BM457" s="138"/>
      <c r="BN457" s="139">
        <f t="shared" si="39"/>
        <v>81.75</v>
      </c>
      <c r="BO457" s="139"/>
      <c r="BP457" s="139"/>
      <c r="BQ457" s="139"/>
      <c r="BR457" s="139"/>
      <c r="BS457" s="139"/>
      <c r="BT457" s="44"/>
      <c r="BU457" s="43"/>
      <c r="BV457" s="43"/>
      <c r="BW457" s="43"/>
      <c r="BX457" s="16"/>
      <c r="BY457" s="16"/>
      <c r="BZ457" s="16"/>
    </row>
    <row r="458" spans="1:78" ht="12.75" customHeight="1" x14ac:dyDescent="0.2">
      <c r="A458" s="14" t="s">
        <v>57</v>
      </c>
      <c r="B458" s="14" t="s">
        <v>167</v>
      </c>
      <c r="C458" s="14">
        <v>5</v>
      </c>
      <c r="D458" s="14">
        <v>1</v>
      </c>
      <c r="F458" s="14">
        <f t="shared" si="40"/>
        <v>6</v>
      </c>
      <c r="G458" s="14" t="s">
        <v>168</v>
      </c>
      <c r="J458" s="14">
        <f>IF(OR($AV$124="",$AV$124=Instellingen!$A$21),1,0)</f>
        <v>1</v>
      </c>
      <c r="W458" s="14">
        <f t="shared" si="41"/>
        <v>1</v>
      </c>
      <c r="X458" s="14" t="str">
        <f t="shared" si="37"/>
        <v>6VN</v>
      </c>
      <c r="AA458" s="50"/>
      <c r="AE458" s="131">
        <v>9789048717163</v>
      </c>
      <c r="AF458" s="131"/>
      <c r="AG458" s="131"/>
      <c r="AH458" s="131"/>
      <c r="AI458" s="131"/>
      <c r="AJ458" s="131"/>
      <c r="AK458" s="131"/>
      <c r="AL458" s="131"/>
      <c r="AM458" s="131"/>
      <c r="AN458" s="60" t="s">
        <v>198</v>
      </c>
      <c r="AO458" s="53"/>
      <c r="AP458" s="53"/>
      <c r="AQ458" s="53"/>
      <c r="AR458" s="53"/>
      <c r="AS458" s="53"/>
      <c r="AT458" s="61"/>
      <c r="AU458" s="59"/>
      <c r="AV458" s="59"/>
      <c r="AW458" s="59"/>
      <c r="AX458" s="59"/>
      <c r="AY458" s="59"/>
      <c r="AZ458" s="59"/>
      <c r="BA458" s="59"/>
      <c r="BB458" s="132">
        <v>16.350000000000001</v>
      </c>
      <c r="BC458" s="132">
        <v>14.9</v>
      </c>
      <c r="BD458" s="132">
        <v>14.9</v>
      </c>
      <c r="BE458" s="132">
        <v>14.9</v>
      </c>
      <c r="BF458" s="132">
        <v>14.9</v>
      </c>
      <c r="BG458" s="132">
        <v>14.9</v>
      </c>
      <c r="BH458" s="133">
        <f t="shared" si="42"/>
        <v>5</v>
      </c>
      <c r="BI458" s="133"/>
      <c r="BJ458" s="133"/>
      <c r="BK458" s="133"/>
      <c r="BL458" s="133"/>
      <c r="BM458" s="133"/>
      <c r="BN458" s="134">
        <f t="shared" si="39"/>
        <v>81.75</v>
      </c>
      <c r="BO458" s="134"/>
      <c r="BP458" s="134"/>
      <c r="BQ458" s="134"/>
      <c r="BR458" s="134"/>
      <c r="BS458" s="134"/>
      <c r="BT458" s="44"/>
      <c r="BU458" s="43"/>
      <c r="BV458" s="43"/>
      <c r="BW458" s="43"/>
      <c r="BX458" s="16"/>
      <c r="BY458" s="16"/>
      <c r="BZ458" s="16"/>
    </row>
    <row r="459" spans="1:78" ht="12.75" customHeight="1" x14ac:dyDescent="0.2">
      <c r="A459" s="14" t="s">
        <v>56</v>
      </c>
      <c r="B459" s="14" t="s">
        <v>166</v>
      </c>
      <c r="C459" s="14">
        <v>1</v>
      </c>
      <c r="D459" s="14">
        <v>2</v>
      </c>
      <c r="F459" s="14">
        <f t="shared" si="40"/>
        <v>6</v>
      </c>
      <c r="G459" s="14" t="s">
        <v>168</v>
      </c>
      <c r="I459" s="14">
        <f>IF(OR($AV$120="",$AV$120=Instellingen!$A$21),1,0)</f>
        <v>1</v>
      </c>
      <c r="W459" s="14">
        <f t="shared" si="41"/>
        <v>1</v>
      </c>
      <c r="X459" s="14" t="str">
        <f t="shared" si="37"/>
        <v>6GN</v>
      </c>
      <c r="AA459" s="50"/>
      <c r="AE459" s="136">
        <v>9789048717118</v>
      </c>
      <c r="AF459" s="136"/>
      <c r="AG459" s="136"/>
      <c r="AH459" s="136"/>
      <c r="AI459" s="136"/>
      <c r="AJ459" s="136"/>
      <c r="AK459" s="136"/>
      <c r="AL459" s="136"/>
      <c r="AM459" s="136"/>
      <c r="AN459" s="63" t="s">
        <v>136</v>
      </c>
      <c r="AO459" s="62"/>
      <c r="AP459" s="62"/>
      <c r="AQ459" s="62"/>
      <c r="AR459" s="62"/>
      <c r="AS459" s="62"/>
      <c r="AT459" s="63"/>
      <c r="AU459" s="64"/>
      <c r="AV459" s="64"/>
      <c r="AW459" s="64"/>
      <c r="AX459" s="64"/>
      <c r="AY459" s="64"/>
      <c r="AZ459" s="64"/>
      <c r="BA459" s="64"/>
      <c r="BB459" s="137">
        <v>10.55</v>
      </c>
      <c r="BC459" s="137">
        <v>9.6</v>
      </c>
      <c r="BD459" s="137">
        <v>9.6</v>
      </c>
      <c r="BE459" s="137">
        <v>9.6</v>
      </c>
      <c r="BF459" s="137">
        <v>9.6</v>
      </c>
      <c r="BG459" s="137">
        <v>9.6</v>
      </c>
      <c r="BH459" s="138">
        <f t="shared" si="42"/>
        <v>2</v>
      </c>
      <c r="BI459" s="138"/>
      <c r="BJ459" s="138"/>
      <c r="BK459" s="138"/>
      <c r="BL459" s="138"/>
      <c r="BM459" s="138"/>
      <c r="BN459" s="139">
        <f t="shared" si="39"/>
        <v>21.1</v>
      </c>
      <c r="BO459" s="139"/>
      <c r="BP459" s="139"/>
      <c r="BQ459" s="139"/>
      <c r="BR459" s="139"/>
      <c r="BS459" s="139"/>
      <c r="BT459" s="44"/>
      <c r="BX459" s="16"/>
      <c r="BY459" s="16"/>
      <c r="BZ459" s="16"/>
    </row>
    <row r="460" spans="1:78" ht="12.75" customHeight="1" x14ac:dyDescent="0.2">
      <c r="A460" s="14" t="s">
        <v>56</v>
      </c>
      <c r="B460" s="14" t="s">
        <v>166</v>
      </c>
      <c r="C460" s="14">
        <v>1</v>
      </c>
      <c r="D460" s="14">
        <v>2</v>
      </c>
      <c r="F460" s="14">
        <f t="shared" si="40"/>
        <v>6</v>
      </c>
      <c r="G460" s="14" t="s">
        <v>168</v>
      </c>
      <c r="I460" s="14">
        <f>IF(OR($AV$120="",$AV$120=Instellingen!$A$21),1,0)</f>
        <v>1</v>
      </c>
      <c r="W460" s="14">
        <f t="shared" si="41"/>
        <v>1</v>
      </c>
      <c r="X460" s="14" t="str">
        <f t="shared" si="37"/>
        <v>6GN</v>
      </c>
      <c r="AA460" s="50"/>
      <c r="AE460" s="131">
        <v>9789048717156</v>
      </c>
      <c r="AF460" s="131"/>
      <c r="AG460" s="131"/>
      <c r="AH460" s="131"/>
      <c r="AI460" s="131"/>
      <c r="AJ460" s="131"/>
      <c r="AK460" s="131"/>
      <c r="AL460" s="131"/>
      <c r="AM460" s="131"/>
      <c r="AN460" s="60" t="s">
        <v>137</v>
      </c>
      <c r="AO460" s="53"/>
      <c r="AP460" s="53"/>
      <c r="AQ460" s="53"/>
      <c r="AR460" s="53"/>
      <c r="AS460" s="53"/>
      <c r="AT460" s="61"/>
      <c r="AU460" s="59"/>
      <c r="AV460" s="59"/>
      <c r="AW460" s="59"/>
      <c r="AX460" s="59"/>
      <c r="AY460" s="59"/>
      <c r="AZ460" s="59"/>
      <c r="BA460" s="59"/>
      <c r="BB460" s="132">
        <v>10.55</v>
      </c>
      <c r="BC460" s="132">
        <v>9.6</v>
      </c>
      <c r="BD460" s="132">
        <v>9.6</v>
      </c>
      <c r="BE460" s="132">
        <v>9.6</v>
      </c>
      <c r="BF460" s="132">
        <v>9.6</v>
      </c>
      <c r="BG460" s="132">
        <v>9.6</v>
      </c>
      <c r="BH460" s="133">
        <f t="shared" si="42"/>
        <v>2</v>
      </c>
      <c r="BI460" s="133"/>
      <c r="BJ460" s="133"/>
      <c r="BK460" s="133"/>
      <c r="BL460" s="133"/>
      <c r="BM460" s="133"/>
      <c r="BN460" s="134">
        <f t="shared" si="39"/>
        <v>21.1</v>
      </c>
      <c r="BO460" s="134"/>
      <c r="BP460" s="134"/>
      <c r="BQ460" s="134"/>
      <c r="BR460" s="134"/>
      <c r="BS460" s="134"/>
      <c r="BT460" s="44"/>
      <c r="BX460" s="16"/>
      <c r="BY460" s="16"/>
      <c r="BZ460" s="16"/>
    </row>
    <row r="461" spans="1:78" ht="12.75" customHeight="1" x14ac:dyDescent="0.2">
      <c r="A461" s="14" t="s">
        <v>56</v>
      </c>
      <c r="B461" s="14" t="s">
        <v>166</v>
      </c>
      <c r="C461" s="14">
        <v>1</v>
      </c>
      <c r="D461" s="14">
        <v>1</v>
      </c>
      <c r="F461" s="14">
        <f t="shared" si="40"/>
        <v>6</v>
      </c>
      <c r="G461" s="14" t="s">
        <v>168</v>
      </c>
      <c r="I461" s="14">
        <f>IF(OR($AV$120="",$AV$120=Instellingen!$A$21),1,0)</f>
        <v>1</v>
      </c>
      <c r="W461" s="14">
        <f t="shared" si="41"/>
        <v>1</v>
      </c>
      <c r="X461" s="14" t="str">
        <f t="shared" si="37"/>
        <v>6GN</v>
      </c>
      <c r="AA461" s="50"/>
      <c r="AE461" s="136">
        <v>9789048717101</v>
      </c>
      <c r="AF461" s="136"/>
      <c r="AG461" s="136"/>
      <c r="AH461" s="136"/>
      <c r="AI461" s="136"/>
      <c r="AJ461" s="136"/>
      <c r="AK461" s="136"/>
      <c r="AL461" s="136"/>
      <c r="AM461" s="136"/>
      <c r="AN461" s="63" t="s">
        <v>138</v>
      </c>
      <c r="AO461" s="62"/>
      <c r="AP461" s="62"/>
      <c r="AQ461" s="62"/>
      <c r="AR461" s="62"/>
      <c r="AS461" s="62"/>
      <c r="AT461" s="63"/>
      <c r="AU461" s="64"/>
      <c r="AV461" s="64"/>
      <c r="AW461" s="64"/>
      <c r="AX461" s="64"/>
      <c r="AY461" s="64"/>
      <c r="AZ461" s="64"/>
      <c r="BA461" s="64"/>
      <c r="BB461" s="137">
        <v>97.25</v>
      </c>
      <c r="BC461" s="137">
        <v>88.7</v>
      </c>
      <c r="BD461" s="137">
        <v>88.7</v>
      </c>
      <c r="BE461" s="137">
        <v>88.7</v>
      </c>
      <c r="BF461" s="137">
        <v>88.7</v>
      </c>
      <c r="BG461" s="137">
        <v>88.7</v>
      </c>
      <c r="BH461" s="138">
        <f t="shared" si="42"/>
        <v>1</v>
      </c>
      <c r="BI461" s="138"/>
      <c r="BJ461" s="138"/>
      <c r="BK461" s="138"/>
      <c r="BL461" s="138"/>
      <c r="BM461" s="138"/>
      <c r="BN461" s="139">
        <f t="shared" si="39"/>
        <v>97.25</v>
      </c>
      <c r="BO461" s="139"/>
      <c r="BP461" s="139"/>
      <c r="BQ461" s="139"/>
      <c r="BR461" s="139"/>
      <c r="BS461" s="139"/>
      <c r="BT461" s="44"/>
      <c r="BX461" s="16"/>
      <c r="BY461" s="16"/>
      <c r="BZ461" s="16"/>
    </row>
    <row r="462" spans="1:78" ht="12.75" hidden="1" customHeight="1" x14ac:dyDescent="0.2">
      <c r="A462" s="14" t="s">
        <v>56</v>
      </c>
      <c r="B462" s="14" t="s">
        <v>166</v>
      </c>
      <c r="C462" s="14">
        <v>1</v>
      </c>
      <c r="D462" s="14">
        <v>1</v>
      </c>
      <c r="F462" s="14">
        <f t="shared" si="40"/>
        <v>6</v>
      </c>
      <c r="G462" s="14" t="s">
        <v>168</v>
      </c>
      <c r="I462" s="14">
        <f>IF(OR($AV$120="",$AV$120=Instellingen!$A$21),1,0)</f>
        <v>1</v>
      </c>
      <c r="W462" s="14">
        <f t="shared" si="41"/>
        <v>1</v>
      </c>
      <c r="X462" s="14" t="str">
        <f t="shared" si="37"/>
        <v>6GN</v>
      </c>
      <c r="AA462" s="50"/>
      <c r="AE462" s="131"/>
      <c r="AF462" s="131"/>
      <c r="AG462" s="131"/>
      <c r="AH462" s="131"/>
      <c r="AI462" s="131"/>
      <c r="AJ462" s="131"/>
      <c r="AK462" s="131"/>
      <c r="AL462" s="131"/>
      <c r="AM462" s="131"/>
      <c r="AN462" s="60"/>
      <c r="AO462" s="53"/>
      <c r="AP462" s="53"/>
      <c r="AQ462" s="53"/>
      <c r="AR462" s="53"/>
      <c r="AS462" s="53"/>
      <c r="AT462" s="61"/>
      <c r="AU462" s="59"/>
      <c r="AV462" s="59"/>
      <c r="AW462" s="59"/>
      <c r="AX462" s="59"/>
      <c r="AY462" s="59"/>
      <c r="AZ462" s="59"/>
      <c r="BA462" s="59"/>
      <c r="BB462" s="132"/>
      <c r="BC462" s="132"/>
      <c r="BD462" s="132"/>
      <c r="BE462" s="132"/>
      <c r="BF462" s="132"/>
      <c r="BG462" s="132"/>
      <c r="BH462" s="133"/>
      <c r="BI462" s="133"/>
      <c r="BJ462" s="133"/>
      <c r="BK462" s="133"/>
      <c r="BL462" s="133"/>
      <c r="BM462" s="133"/>
      <c r="BN462" s="134" t="str">
        <f t="shared" si="39"/>
        <v/>
      </c>
      <c r="BO462" s="134"/>
      <c r="BP462" s="134"/>
      <c r="BQ462" s="134"/>
      <c r="BR462" s="134"/>
      <c r="BS462" s="134"/>
      <c r="BT462" s="44"/>
      <c r="BX462" s="16"/>
      <c r="BY462" s="16"/>
      <c r="BZ462" s="16"/>
    </row>
    <row r="463" spans="1:78" ht="12.75" customHeight="1" thickBot="1" x14ac:dyDescent="0.25">
      <c r="A463" s="14" t="s">
        <v>56</v>
      </c>
      <c r="B463" s="14" t="s">
        <v>167</v>
      </c>
      <c r="C463" s="14">
        <v>1</v>
      </c>
      <c r="D463" s="14">
        <v>0.5</v>
      </c>
      <c r="F463" s="14">
        <f t="shared" si="40"/>
        <v>6</v>
      </c>
      <c r="G463" s="14" t="s">
        <v>168</v>
      </c>
      <c r="I463" s="14">
        <v>1</v>
      </c>
      <c r="J463" s="14" t="s">
        <v>173</v>
      </c>
      <c r="W463" s="14">
        <f t="shared" si="41"/>
        <v>1</v>
      </c>
      <c r="X463" s="14" t="str">
        <f t="shared" si="37"/>
        <v>6GN</v>
      </c>
      <c r="AA463" s="50"/>
      <c r="AE463" s="131">
        <v>9789048717125</v>
      </c>
      <c r="AF463" s="131"/>
      <c r="AG463" s="131"/>
      <c r="AH463" s="131"/>
      <c r="AI463" s="131"/>
      <c r="AJ463" s="131"/>
      <c r="AK463" s="131"/>
      <c r="AL463" s="131"/>
      <c r="AM463" s="131"/>
      <c r="AN463" s="125" t="s">
        <v>140</v>
      </c>
      <c r="AO463" s="126"/>
      <c r="AP463" s="126"/>
      <c r="AQ463" s="126"/>
      <c r="AR463" s="126"/>
      <c r="AS463" s="126"/>
      <c r="AT463" s="125"/>
      <c r="AU463" s="127"/>
      <c r="AV463" s="127"/>
      <c r="AW463" s="127"/>
      <c r="AX463" s="127"/>
      <c r="AY463" s="127"/>
      <c r="AZ463" s="127"/>
      <c r="BA463" s="127"/>
      <c r="BB463" s="146">
        <v>11.4</v>
      </c>
      <c r="BC463" s="146">
        <v>10.9</v>
      </c>
      <c r="BD463" s="146">
        <v>10.9</v>
      </c>
      <c r="BE463" s="146">
        <v>10.9</v>
      </c>
      <c r="BF463" s="146">
        <v>10.9</v>
      </c>
      <c r="BG463" s="146">
        <v>10.9</v>
      </c>
      <c r="BH463" s="147">
        <f t="shared" si="42"/>
        <v>13</v>
      </c>
      <c r="BI463" s="147"/>
      <c r="BJ463" s="147"/>
      <c r="BK463" s="147"/>
      <c r="BL463" s="147"/>
      <c r="BM463" s="147"/>
      <c r="BN463" s="148">
        <f t="shared" si="39"/>
        <v>148.20000000000002</v>
      </c>
      <c r="BO463" s="148"/>
      <c r="BP463" s="148"/>
      <c r="BQ463" s="148"/>
      <c r="BR463" s="148"/>
      <c r="BS463" s="148"/>
      <c r="BT463" s="44"/>
      <c r="BX463" s="16"/>
      <c r="BY463" s="16"/>
      <c r="BZ463" s="16"/>
    </row>
    <row r="464" spans="1:78" ht="12.75" hidden="1" customHeight="1" x14ac:dyDescent="0.2">
      <c r="F464" s="14">
        <f t="shared" si="40"/>
        <v>6</v>
      </c>
      <c r="W464" s="14">
        <f t="shared" si="41"/>
        <v>1</v>
      </c>
      <c r="X464" s="14" t="str">
        <f t="shared" si="37"/>
        <v>6</v>
      </c>
      <c r="AA464" s="50"/>
      <c r="AE464" s="131"/>
      <c r="AF464" s="131"/>
      <c r="AG464" s="131"/>
      <c r="AH464" s="131"/>
      <c r="AI464" s="131"/>
      <c r="AJ464" s="131"/>
      <c r="AK464" s="131"/>
      <c r="AL464" s="131"/>
      <c r="AM464" s="131"/>
      <c r="AN464" s="60"/>
      <c r="AO464" s="53"/>
      <c r="AP464" s="53"/>
      <c r="AQ464" s="53"/>
      <c r="AR464" s="53"/>
      <c r="AS464" s="53"/>
      <c r="AT464" s="61"/>
      <c r="AU464" s="59"/>
      <c r="AV464" s="59"/>
      <c r="AW464" s="59"/>
      <c r="AX464" s="59"/>
      <c r="AY464" s="59"/>
      <c r="AZ464" s="59"/>
      <c r="BA464" s="59"/>
      <c r="BB464" s="132"/>
      <c r="BC464" s="132"/>
      <c r="BD464" s="132"/>
      <c r="BE464" s="132"/>
      <c r="BF464" s="132"/>
      <c r="BG464" s="132"/>
      <c r="BH464" s="133"/>
      <c r="BI464" s="133"/>
      <c r="BJ464" s="133"/>
      <c r="BK464" s="133"/>
      <c r="BL464" s="133"/>
      <c r="BM464" s="133"/>
      <c r="BN464" s="134" t="str">
        <f t="shared" si="39"/>
        <v/>
      </c>
      <c r="BO464" s="134"/>
      <c r="BP464" s="134"/>
      <c r="BQ464" s="134"/>
      <c r="BR464" s="134"/>
      <c r="BS464" s="134"/>
      <c r="BT464" s="44"/>
      <c r="BX464" s="16"/>
      <c r="BY464" s="16"/>
      <c r="BZ464" s="16"/>
    </row>
    <row r="465" spans="1:78" ht="12.75" hidden="1" customHeight="1" x14ac:dyDescent="0.2">
      <c r="F465" s="14">
        <f t="shared" si="40"/>
        <v>6</v>
      </c>
      <c r="W465" s="14">
        <f t="shared" si="41"/>
        <v>1</v>
      </c>
      <c r="X465" s="14" t="str">
        <f t="shared" si="37"/>
        <v>6</v>
      </c>
      <c r="AA465" s="50"/>
      <c r="AE465" s="136"/>
      <c r="AF465" s="136"/>
      <c r="AG465" s="136"/>
      <c r="AH465" s="136"/>
      <c r="AI465" s="136"/>
      <c r="AJ465" s="136"/>
      <c r="AK465" s="136"/>
      <c r="AL465" s="136"/>
      <c r="AM465" s="136"/>
      <c r="AN465" s="63"/>
      <c r="AO465" s="62"/>
      <c r="AP465" s="62"/>
      <c r="AQ465" s="62"/>
      <c r="AR465" s="62"/>
      <c r="AS465" s="62"/>
      <c r="AT465" s="63"/>
      <c r="AU465" s="64"/>
      <c r="AV465" s="64"/>
      <c r="AW465" s="64"/>
      <c r="AX465" s="64"/>
      <c r="AY465" s="64"/>
      <c r="AZ465" s="64"/>
      <c r="BA465" s="64"/>
      <c r="BB465" s="137"/>
      <c r="BC465" s="137"/>
      <c r="BD465" s="137"/>
      <c r="BE465" s="137"/>
      <c r="BF465" s="137"/>
      <c r="BG465" s="137"/>
      <c r="BH465" s="138"/>
      <c r="BI465" s="138"/>
      <c r="BJ465" s="138"/>
      <c r="BK465" s="138"/>
      <c r="BL465" s="138"/>
      <c r="BM465" s="138"/>
      <c r="BN465" s="139" t="str">
        <f t="shared" si="39"/>
        <v/>
      </c>
      <c r="BO465" s="139"/>
      <c r="BP465" s="139"/>
      <c r="BQ465" s="139"/>
      <c r="BR465" s="139"/>
      <c r="BS465" s="139"/>
      <c r="BT465" s="44"/>
      <c r="BX465" s="16"/>
      <c r="BY465" s="16"/>
      <c r="BZ465" s="16"/>
    </row>
    <row r="466" spans="1:78" ht="12.75" hidden="1" customHeight="1" x14ac:dyDescent="0.2">
      <c r="F466" s="14">
        <f t="shared" si="40"/>
        <v>6</v>
      </c>
      <c r="W466" s="14">
        <f t="shared" si="41"/>
        <v>1</v>
      </c>
      <c r="X466" s="14" t="str">
        <f t="shared" si="37"/>
        <v>6</v>
      </c>
      <c r="AA466" s="50"/>
      <c r="AE466" s="131"/>
      <c r="AF466" s="131"/>
      <c r="AG466" s="131"/>
      <c r="AH466" s="131"/>
      <c r="AI466" s="131"/>
      <c r="AJ466" s="131"/>
      <c r="AK466" s="131"/>
      <c r="AL466" s="131"/>
      <c r="AM466" s="131"/>
      <c r="AN466" s="60"/>
      <c r="AO466" s="53"/>
      <c r="AP466" s="53"/>
      <c r="AQ466" s="53"/>
      <c r="AR466" s="53"/>
      <c r="AS466" s="53"/>
      <c r="AT466" s="61"/>
      <c r="AU466" s="59"/>
      <c r="AV466" s="59"/>
      <c r="AW466" s="59"/>
      <c r="AX466" s="59"/>
      <c r="AY466" s="59"/>
      <c r="AZ466" s="59"/>
      <c r="BA466" s="59"/>
      <c r="BB466" s="132"/>
      <c r="BC466" s="132"/>
      <c r="BD466" s="132"/>
      <c r="BE466" s="132"/>
      <c r="BF466" s="132"/>
      <c r="BG466" s="132"/>
      <c r="BH466" s="133"/>
      <c r="BI466" s="133"/>
      <c r="BJ466" s="133"/>
      <c r="BK466" s="133"/>
      <c r="BL466" s="133"/>
      <c r="BM466" s="133"/>
      <c r="BN466" s="134" t="str">
        <f t="shared" si="39"/>
        <v/>
      </c>
      <c r="BO466" s="134"/>
      <c r="BP466" s="134"/>
      <c r="BQ466" s="134"/>
      <c r="BR466" s="134"/>
      <c r="BS466" s="134"/>
      <c r="BT466" s="44"/>
      <c r="BX466" s="16"/>
      <c r="BY466" s="16"/>
      <c r="BZ466" s="16"/>
    </row>
    <row r="467" spans="1:78" ht="12.75" hidden="1" customHeight="1" x14ac:dyDescent="0.2">
      <c r="F467" s="14">
        <f t="shared" si="40"/>
        <v>6</v>
      </c>
      <c r="W467" s="14">
        <f t="shared" si="41"/>
        <v>1</v>
      </c>
      <c r="X467" s="14" t="str">
        <f t="shared" si="37"/>
        <v>6</v>
      </c>
      <c r="AA467" s="50"/>
      <c r="AE467" s="136"/>
      <c r="AF467" s="136"/>
      <c r="AG467" s="136"/>
      <c r="AH467" s="136"/>
      <c r="AI467" s="136"/>
      <c r="AJ467" s="136"/>
      <c r="AK467" s="136"/>
      <c r="AL467" s="136"/>
      <c r="AM467" s="136"/>
      <c r="AN467" s="63"/>
      <c r="AO467" s="62"/>
      <c r="AP467" s="62"/>
      <c r="AQ467" s="62"/>
      <c r="AR467" s="62"/>
      <c r="AS467" s="62"/>
      <c r="AT467" s="63"/>
      <c r="AU467" s="64"/>
      <c r="AV467" s="64"/>
      <c r="AW467" s="64"/>
      <c r="AX467" s="64"/>
      <c r="AY467" s="64"/>
      <c r="AZ467" s="64"/>
      <c r="BA467" s="64"/>
      <c r="BB467" s="137"/>
      <c r="BC467" s="137"/>
      <c r="BD467" s="137"/>
      <c r="BE467" s="137"/>
      <c r="BF467" s="137"/>
      <c r="BG467" s="137"/>
      <c r="BH467" s="138"/>
      <c r="BI467" s="138"/>
      <c r="BJ467" s="138"/>
      <c r="BK467" s="138"/>
      <c r="BL467" s="138"/>
      <c r="BM467" s="138"/>
      <c r="BN467" s="139" t="str">
        <f t="shared" si="39"/>
        <v/>
      </c>
      <c r="BO467" s="139"/>
      <c r="BP467" s="139"/>
      <c r="BQ467" s="139"/>
      <c r="BR467" s="139"/>
      <c r="BS467" s="139"/>
      <c r="BT467" s="44"/>
      <c r="BX467" s="16"/>
      <c r="BY467" s="16"/>
      <c r="BZ467" s="16"/>
    </row>
    <row r="468" spans="1:78" ht="12.75" hidden="1" customHeight="1" x14ac:dyDescent="0.2">
      <c r="F468" s="14">
        <f t="shared" si="40"/>
        <v>6</v>
      </c>
      <c r="W468" s="14">
        <f t="shared" si="41"/>
        <v>1</v>
      </c>
      <c r="X468" s="14" t="str">
        <f t="shared" si="37"/>
        <v>6</v>
      </c>
      <c r="AA468" s="50"/>
      <c r="AE468" s="131"/>
      <c r="AF468" s="131"/>
      <c r="AG468" s="131"/>
      <c r="AH468" s="131"/>
      <c r="AI468" s="131"/>
      <c r="AJ468" s="131"/>
      <c r="AK468" s="131"/>
      <c r="AL468" s="131"/>
      <c r="AM468" s="131"/>
      <c r="AN468" s="60"/>
      <c r="AO468" s="53"/>
      <c r="AP468" s="53"/>
      <c r="AQ468" s="53"/>
      <c r="AR468" s="53"/>
      <c r="AS468" s="53"/>
      <c r="AT468" s="61"/>
      <c r="AU468" s="59"/>
      <c r="AV468" s="59"/>
      <c r="AW468" s="59"/>
      <c r="AX468" s="59"/>
      <c r="AY468" s="59"/>
      <c r="AZ468" s="59"/>
      <c r="BA468" s="59"/>
      <c r="BB468" s="132"/>
      <c r="BC468" s="132"/>
      <c r="BD468" s="132"/>
      <c r="BE468" s="132"/>
      <c r="BF468" s="132"/>
      <c r="BG468" s="132"/>
      <c r="BH468" s="133"/>
      <c r="BI468" s="133"/>
      <c r="BJ468" s="133"/>
      <c r="BK468" s="133"/>
      <c r="BL468" s="133"/>
      <c r="BM468" s="133"/>
      <c r="BN468" s="134" t="str">
        <f t="shared" si="39"/>
        <v/>
      </c>
      <c r="BO468" s="134"/>
      <c r="BP468" s="134"/>
      <c r="BQ468" s="134"/>
      <c r="BR468" s="134"/>
      <c r="BS468" s="134"/>
      <c r="BT468" s="44"/>
      <c r="BX468" s="16"/>
      <c r="BY468" s="16"/>
      <c r="BZ468" s="16"/>
    </row>
    <row r="469" spans="1:78" ht="12.75" hidden="1" customHeight="1" x14ac:dyDescent="0.2">
      <c r="F469" s="14">
        <f t="shared" si="40"/>
        <v>6</v>
      </c>
      <c r="W469" s="14">
        <f t="shared" si="41"/>
        <v>1</v>
      </c>
      <c r="X469" s="14" t="str">
        <f t="shared" si="37"/>
        <v>6</v>
      </c>
      <c r="AA469" s="50"/>
      <c r="AE469" s="136"/>
      <c r="AF469" s="136"/>
      <c r="AG469" s="136"/>
      <c r="AH469" s="136"/>
      <c r="AI469" s="136"/>
      <c r="AJ469" s="136"/>
      <c r="AK469" s="136"/>
      <c r="AL469" s="136"/>
      <c r="AM469" s="136"/>
      <c r="AN469" s="63"/>
      <c r="AO469" s="62"/>
      <c r="AP469" s="62"/>
      <c r="AQ469" s="62"/>
      <c r="AR469" s="62"/>
      <c r="AS469" s="62"/>
      <c r="AT469" s="63"/>
      <c r="AU469" s="64"/>
      <c r="AV469" s="64"/>
      <c r="AW469" s="64"/>
      <c r="AX469" s="64"/>
      <c r="AY469" s="64"/>
      <c r="AZ469" s="64"/>
      <c r="BA469" s="64"/>
      <c r="BB469" s="137"/>
      <c r="BC469" s="137"/>
      <c r="BD469" s="137"/>
      <c r="BE469" s="137"/>
      <c r="BF469" s="137"/>
      <c r="BG469" s="137"/>
      <c r="BH469" s="138"/>
      <c r="BI469" s="138"/>
      <c r="BJ469" s="138"/>
      <c r="BK469" s="138"/>
      <c r="BL469" s="138"/>
      <c r="BM469" s="138"/>
      <c r="BN469" s="139" t="str">
        <f t="shared" si="39"/>
        <v/>
      </c>
      <c r="BO469" s="139"/>
      <c r="BP469" s="139"/>
      <c r="BQ469" s="139"/>
      <c r="BR469" s="139"/>
      <c r="BS469" s="139"/>
      <c r="BT469" s="44"/>
      <c r="BX469" s="16"/>
      <c r="BY469" s="16"/>
      <c r="BZ469" s="16"/>
    </row>
    <row r="470" spans="1:78" ht="12.75" hidden="1" customHeight="1" x14ac:dyDescent="0.2">
      <c r="F470" s="14">
        <f t="shared" si="40"/>
        <v>6</v>
      </c>
      <c r="W470" s="14">
        <f t="shared" si="41"/>
        <v>1</v>
      </c>
      <c r="X470" s="14" t="str">
        <f t="shared" si="37"/>
        <v>6</v>
      </c>
      <c r="AA470" s="50"/>
      <c r="AE470" s="131"/>
      <c r="AF470" s="131"/>
      <c r="AG470" s="131"/>
      <c r="AH470" s="131"/>
      <c r="AI470" s="131"/>
      <c r="AJ470" s="131"/>
      <c r="AK470" s="131"/>
      <c r="AL470" s="131"/>
      <c r="AM470" s="131"/>
      <c r="AN470" s="60"/>
      <c r="AO470" s="53"/>
      <c r="AP470" s="53"/>
      <c r="AQ470" s="53"/>
      <c r="AR470" s="53"/>
      <c r="AS470" s="53"/>
      <c r="AT470" s="61"/>
      <c r="AU470" s="59"/>
      <c r="AV470" s="59"/>
      <c r="AW470" s="59"/>
      <c r="AX470" s="59"/>
      <c r="AY470" s="59"/>
      <c r="AZ470" s="59"/>
      <c r="BA470" s="59"/>
      <c r="BB470" s="132"/>
      <c r="BC470" s="132"/>
      <c r="BD470" s="132"/>
      <c r="BE470" s="132"/>
      <c r="BF470" s="132"/>
      <c r="BG470" s="132"/>
      <c r="BH470" s="133"/>
      <c r="BI470" s="133"/>
      <c r="BJ470" s="133"/>
      <c r="BK470" s="133"/>
      <c r="BL470" s="133"/>
      <c r="BM470" s="133"/>
      <c r="BN470" s="134" t="str">
        <f t="shared" si="39"/>
        <v/>
      </c>
      <c r="BO470" s="134"/>
      <c r="BP470" s="134"/>
      <c r="BQ470" s="134"/>
      <c r="BR470" s="134"/>
      <c r="BS470" s="134"/>
      <c r="BT470" s="44"/>
      <c r="BX470" s="16"/>
      <c r="BY470" s="16"/>
      <c r="BZ470" s="16"/>
    </row>
    <row r="471" spans="1:78" ht="12.75" hidden="1" customHeight="1" x14ac:dyDescent="0.2">
      <c r="F471" s="14">
        <f t="shared" si="40"/>
        <v>6</v>
      </c>
      <c r="W471" s="14">
        <f t="shared" si="41"/>
        <v>1</v>
      </c>
      <c r="X471" s="14" t="str">
        <f t="shared" si="37"/>
        <v>6</v>
      </c>
      <c r="AA471" s="50"/>
      <c r="AE471" s="136"/>
      <c r="AF471" s="136"/>
      <c r="AG471" s="136"/>
      <c r="AH471" s="136"/>
      <c r="AI471" s="136"/>
      <c r="AJ471" s="136"/>
      <c r="AK471" s="136"/>
      <c r="AL471" s="136"/>
      <c r="AM471" s="136"/>
      <c r="AN471" s="63"/>
      <c r="AO471" s="62"/>
      <c r="AP471" s="62"/>
      <c r="AQ471" s="62"/>
      <c r="AR471" s="62"/>
      <c r="AS471" s="62"/>
      <c r="AT471" s="63"/>
      <c r="AU471" s="64"/>
      <c r="AV471" s="64"/>
      <c r="AW471" s="64"/>
      <c r="AX471" s="64"/>
      <c r="AY471" s="64"/>
      <c r="AZ471" s="64"/>
      <c r="BA471" s="64"/>
      <c r="BB471" s="137"/>
      <c r="BC471" s="137"/>
      <c r="BD471" s="137"/>
      <c r="BE471" s="137"/>
      <c r="BF471" s="137"/>
      <c r="BG471" s="137"/>
      <c r="BH471" s="138"/>
      <c r="BI471" s="138"/>
      <c r="BJ471" s="138"/>
      <c r="BK471" s="138"/>
      <c r="BL471" s="138"/>
      <c r="BM471" s="138"/>
      <c r="BN471" s="139" t="str">
        <f t="shared" si="39"/>
        <v/>
      </c>
      <c r="BO471" s="139"/>
      <c r="BP471" s="139"/>
      <c r="BQ471" s="139"/>
      <c r="BR471" s="139"/>
      <c r="BS471" s="139"/>
      <c r="BT471" s="44"/>
      <c r="BX471" s="16"/>
      <c r="BY471" s="16"/>
      <c r="BZ471" s="16"/>
    </row>
    <row r="472" spans="1:78" ht="12.75" hidden="1" customHeight="1" x14ac:dyDescent="0.2">
      <c r="F472" s="14">
        <f t="shared" si="40"/>
        <v>6</v>
      </c>
      <c r="W472" s="14">
        <f t="shared" ref="W472" si="43">IF(F472="","",HLOOKUP(F472,$N$113:$V$119,7,0))</f>
        <v>1</v>
      </c>
      <c r="X472" s="14" t="str">
        <f t="shared" ref="X472" si="44">CONCATENATE(F472,A472,G472)</f>
        <v>6</v>
      </c>
      <c r="AA472" s="50"/>
      <c r="AE472" s="131"/>
      <c r="AF472" s="131"/>
      <c r="AG472" s="131"/>
      <c r="AH472" s="131"/>
      <c r="AI472" s="131"/>
      <c r="AJ472" s="131"/>
      <c r="AK472" s="131"/>
      <c r="AL472" s="131"/>
      <c r="AM472" s="131"/>
      <c r="AN472" s="60"/>
      <c r="AO472" s="53"/>
      <c r="AP472" s="53"/>
      <c r="AQ472" s="53"/>
      <c r="AR472" s="53"/>
      <c r="AS472" s="53"/>
      <c r="AT472" s="61"/>
      <c r="AU472" s="59"/>
      <c r="AV472" s="59"/>
      <c r="AW472" s="59"/>
      <c r="AX472" s="59"/>
      <c r="AY472" s="59"/>
      <c r="AZ472" s="59"/>
      <c r="BA472" s="59"/>
      <c r="BB472" s="132"/>
      <c r="BC472" s="132"/>
      <c r="BD472" s="132"/>
      <c r="BE472" s="132"/>
      <c r="BF472" s="132"/>
      <c r="BG472" s="132"/>
      <c r="BH472" s="133"/>
      <c r="BI472" s="133"/>
      <c r="BJ472" s="133"/>
      <c r="BK472" s="133"/>
      <c r="BL472" s="133"/>
      <c r="BM472" s="133"/>
      <c r="BN472" s="134" t="str">
        <f t="shared" si="39"/>
        <v/>
      </c>
      <c r="BO472" s="134"/>
      <c r="BP472" s="134"/>
      <c r="BQ472" s="134"/>
      <c r="BR472" s="134"/>
      <c r="BS472" s="134"/>
      <c r="BT472" s="44"/>
      <c r="BU472" s="43"/>
      <c r="BV472" s="43"/>
      <c r="BW472" s="43"/>
      <c r="BX472" s="16"/>
      <c r="BY472" s="16"/>
      <c r="BZ472" s="16"/>
    </row>
    <row r="473" spans="1:78" ht="12.75" hidden="1" customHeight="1" thickBot="1" x14ac:dyDescent="0.25">
      <c r="F473" s="14">
        <f t="shared" si="40"/>
        <v>6</v>
      </c>
      <c r="W473" s="14">
        <f t="shared" ref="W473" si="45">IF(F473="","",HLOOKUP(F473,$N$113:$V$119,7,0))</f>
        <v>1</v>
      </c>
      <c r="X473" s="14" t="str">
        <f t="shared" ref="X473" si="46">CONCATENATE(F473,A473,G473)</f>
        <v>6</v>
      </c>
      <c r="AA473" s="50"/>
      <c r="AE473" s="136"/>
      <c r="AF473" s="136"/>
      <c r="AG473" s="136"/>
      <c r="AH473" s="136"/>
      <c r="AI473" s="136"/>
      <c r="AJ473" s="136"/>
      <c r="AK473" s="136"/>
      <c r="AL473" s="136"/>
      <c r="AM473" s="136"/>
      <c r="AN473" s="63"/>
      <c r="AO473" s="62"/>
      <c r="AP473" s="62"/>
      <c r="AQ473" s="62"/>
      <c r="AR473" s="62"/>
      <c r="AS473" s="62"/>
      <c r="AT473" s="63"/>
      <c r="AU473" s="64"/>
      <c r="AV473" s="64"/>
      <c r="AW473" s="64"/>
      <c r="AX473" s="64"/>
      <c r="AY473" s="64"/>
      <c r="AZ473" s="64"/>
      <c r="BA473" s="64"/>
      <c r="BB473" s="137"/>
      <c r="BC473" s="137"/>
      <c r="BD473" s="137"/>
      <c r="BE473" s="137"/>
      <c r="BF473" s="137"/>
      <c r="BG473" s="137"/>
      <c r="BH473" s="138"/>
      <c r="BI473" s="138"/>
      <c r="BJ473" s="138"/>
      <c r="BK473" s="138"/>
      <c r="BL473" s="138"/>
      <c r="BM473" s="138"/>
      <c r="BN473" s="144" t="str">
        <f t="shared" si="39"/>
        <v/>
      </c>
      <c r="BO473" s="144"/>
      <c r="BP473" s="144"/>
      <c r="BQ473" s="144"/>
      <c r="BR473" s="144"/>
      <c r="BS473" s="144"/>
      <c r="BT473" s="44"/>
      <c r="BU473" s="43"/>
      <c r="BV473" s="43"/>
      <c r="BW473" s="43"/>
      <c r="BX473" s="16"/>
      <c r="BY473" s="16"/>
      <c r="BZ473" s="16"/>
    </row>
    <row r="474" spans="1:78" ht="11.25" customHeight="1" x14ac:dyDescent="0.2">
      <c r="F474" s="14">
        <f t="shared" si="40"/>
        <v>6</v>
      </c>
      <c r="AA474" s="50"/>
      <c r="AE474" s="80"/>
      <c r="AF474" s="79"/>
      <c r="AG474" s="79"/>
      <c r="AH474" s="79"/>
      <c r="AI474" s="79"/>
      <c r="AJ474" s="79"/>
      <c r="AK474" s="79"/>
      <c r="AL474" s="79"/>
      <c r="AM474" s="79"/>
      <c r="AN474" s="79"/>
      <c r="AO474" s="79"/>
      <c r="AP474" s="79"/>
      <c r="AQ474" s="79"/>
      <c r="AR474" s="79"/>
      <c r="AS474" s="79"/>
      <c r="AT474" s="80"/>
      <c r="AU474" s="81"/>
      <c r="AV474" s="81"/>
      <c r="AW474" s="81"/>
      <c r="AX474" s="81"/>
      <c r="AY474" s="81"/>
      <c r="AZ474" s="81"/>
      <c r="BA474" s="81"/>
      <c r="BB474" s="82"/>
      <c r="BC474" s="82"/>
      <c r="BD474" s="82"/>
      <c r="BE474" s="82"/>
      <c r="BF474" s="82"/>
      <c r="BG474" s="82"/>
      <c r="BH474" s="141"/>
      <c r="BI474" s="141"/>
      <c r="BJ474" s="141"/>
      <c r="BK474" s="141"/>
      <c r="BL474" s="141"/>
      <c r="BM474" s="141"/>
      <c r="BN474" s="141"/>
      <c r="BO474" s="141"/>
      <c r="BP474" s="141"/>
      <c r="BQ474" s="141"/>
      <c r="BR474" s="141"/>
      <c r="BS474" s="141"/>
      <c r="BT474" s="44"/>
      <c r="BU474" s="43"/>
      <c r="BV474" s="43"/>
      <c r="BW474" s="43"/>
      <c r="BX474" s="16"/>
      <c r="BY474" s="16"/>
      <c r="BZ474" s="16"/>
    </row>
    <row r="475" spans="1:78" ht="11.25" customHeight="1" x14ac:dyDescent="0.2">
      <c r="AA475" s="39"/>
      <c r="AE475" s="41"/>
      <c r="AT475" s="39"/>
      <c r="AU475" s="48"/>
      <c r="AV475" s="48"/>
      <c r="AW475" s="48"/>
      <c r="AX475" s="48"/>
      <c r="AY475" s="48"/>
      <c r="BB475" s="15"/>
      <c r="BC475" s="15"/>
      <c r="BD475" s="15"/>
      <c r="BE475" s="15"/>
      <c r="BF475" s="15"/>
      <c r="BG475" s="15"/>
      <c r="BH475" s="130"/>
      <c r="BI475" s="130"/>
      <c r="BJ475" s="130"/>
      <c r="BK475" s="130"/>
      <c r="BL475" s="130"/>
      <c r="BM475" s="130"/>
      <c r="BN475" s="130"/>
      <c r="BO475" s="130"/>
      <c r="BP475" s="130"/>
      <c r="BQ475" s="130"/>
      <c r="BR475" s="130"/>
      <c r="BS475" s="130"/>
      <c r="BT475" s="44"/>
      <c r="BX475" s="16"/>
      <c r="BY475" s="16"/>
      <c r="BZ475" s="16"/>
    </row>
    <row r="476" spans="1:78" ht="12.75" x14ac:dyDescent="0.2">
      <c r="F476" s="14">
        <v>7</v>
      </c>
      <c r="I476" s="37" t="s">
        <v>60</v>
      </c>
      <c r="AA476" s="38"/>
      <c r="AE476" s="41" t="str">
        <f>CONCATENATE("Groep ",F476)</f>
        <v>Groep 7</v>
      </c>
      <c r="AT476" s="51"/>
      <c r="AU476" s="48"/>
      <c r="AV476" s="48"/>
      <c r="AW476" s="48"/>
      <c r="AX476" s="48"/>
      <c r="AY476" s="48"/>
      <c r="BB476" s="15"/>
      <c r="BC476" s="15"/>
      <c r="BD476" s="15"/>
      <c r="BE476" s="15"/>
      <c r="BF476" s="15"/>
      <c r="BG476" s="15"/>
      <c r="BH476" s="130"/>
      <c r="BI476" s="130"/>
      <c r="BJ476" s="130"/>
      <c r="BK476" s="130"/>
      <c r="BL476" s="130"/>
      <c r="BM476" s="130"/>
      <c r="BN476" s="130"/>
      <c r="BO476" s="130"/>
      <c r="BP476" s="130"/>
      <c r="BQ476" s="130"/>
      <c r="BR476" s="130"/>
      <c r="BS476" s="130"/>
      <c r="BT476" s="44"/>
      <c r="BX476" s="16"/>
      <c r="BY476" s="16"/>
      <c r="BZ476" s="16"/>
    </row>
    <row r="477" spans="1:78" ht="31.5" customHeight="1" x14ac:dyDescent="0.2">
      <c r="A477" s="46" t="s">
        <v>64</v>
      </c>
      <c r="B477" s="46" t="s">
        <v>55</v>
      </c>
      <c r="C477" s="83" t="s">
        <v>27</v>
      </c>
      <c r="D477" s="83" t="s">
        <v>58</v>
      </c>
      <c r="E477" s="14" t="s">
        <v>57</v>
      </c>
      <c r="F477" s="14" t="s">
        <v>56</v>
      </c>
      <c r="G477" s="46" t="s">
        <v>65</v>
      </c>
      <c r="H477" s="46" t="s">
        <v>91</v>
      </c>
      <c r="I477" s="46" t="s">
        <v>174</v>
      </c>
      <c r="J477" s="46" t="s">
        <v>175</v>
      </c>
      <c r="N477" s="14">
        <v>0</v>
      </c>
      <c r="O477" s="14">
        <v>1</v>
      </c>
      <c r="P477" s="14">
        <v>2</v>
      </c>
      <c r="Q477" s="14">
        <v>3</v>
      </c>
      <c r="R477" s="14">
        <v>4</v>
      </c>
      <c r="S477" s="14">
        <v>5</v>
      </c>
      <c r="T477" s="14">
        <v>6</v>
      </c>
      <c r="U477" s="14">
        <v>7</v>
      </c>
      <c r="V477" s="14">
        <v>8</v>
      </c>
      <c r="W477" s="14" t="s">
        <v>49</v>
      </c>
      <c r="AA477" s="38"/>
      <c r="AB477" s="41"/>
      <c r="AC477" s="39"/>
      <c r="AD477" s="40"/>
      <c r="AE477" s="142" t="s">
        <v>83</v>
      </c>
      <c r="AF477" s="142"/>
      <c r="AG477" s="142"/>
      <c r="AH477" s="142"/>
      <c r="AI477" s="142"/>
      <c r="AJ477" s="142"/>
      <c r="AK477" s="142"/>
      <c r="AL477" s="142"/>
      <c r="AM477" s="142"/>
      <c r="AN477" s="142" t="s">
        <v>84</v>
      </c>
      <c r="AO477" s="142"/>
      <c r="AP477" s="142"/>
      <c r="AQ477" s="142"/>
      <c r="AR477" s="142"/>
      <c r="AS477" s="142"/>
      <c r="AT477" s="142"/>
      <c r="AU477" s="142"/>
      <c r="AV477" s="142"/>
      <c r="AW477" s="142"/>
      <c r="AX477" s="142"/>
      <c r="AY477" s="142"/>
      <c r="AZ477" s="142"/>
      <c r="BA477" s="142"/>
      <c r="BB477" s="142" t="s">
        <v>54</v>
      </c>
      <c r="BC477" s="142"/>
      <c r="BD477" s="142"/>
      <c r="BE477" s="142"/>
      <c r="BF477" s="142"/>
      <c r="BG477" s="142"/>
      <c r="BH477" s="143" t="s">
        <v>99</v>
      </c>
      <c r="BI477" s="143"/>
      <c r="BJ477" s="143"/>
      <c r="BK477" s="143"/>
      <c r="BL477" s="143"/>
      <c r="BM477" s="143"/>
      <c r="BN477" s="143" t="s">
        <v>52</v>
      </c>
      <c r="BO477" s="143"/>
      <c r="BP477" s="143"/>
      <c r="BQ477" s="143"/>
      <c r="BR477" s="143"/>
      <c r="BS477" s="143"/>
      <c r="BT477" s="44"/>
      <c r="BU477" s="43"/>
      <c r="BV477" s="45"/>
      <c r="BW477" s="45"/>
      <c r="BX477" s="16"/>
      <c r="BY477" s="16"/>
      <c r="BZ477" s="16"/>
    </row>
    <row r="478" spans="1:78" ht="12.75" customHeight="1" x14ac:dyDescent="0.2">
      <c r="F478" s="14">
        <f>F502</f>
        <v>7</v>
      </c>
      <c r="G478" s="14" t="s">
        <v>168</v>
      </c>
      <c r="W478" s="14">
        <f>IF(F478="","",HLOOKUP(F478,$N$113:$V$119,7,0))</f>
        <v>1</v>
      </c>
      <c r="X478" s="14" t="str">
        <f>CONCATENATE(F478,A478,G478)</f>
        <v>7N</v>
      </c>
      <c r="AA478" s="50"/>
      <c r="AE478" s="136"/>
      <c r="AF478" s="136"/>
      <c r="AG478" s="136"/>
      <c r="AH478" s="136"/>
      <c r="AI478" s="136"/>
      <c r="AJ478" s="136"/>
      <c r="AK478" s="136"/>
      <c r="AL478" s="136"/>
      <c r="AM478" s="136"/>
      <c r="AN478" s="63"/>
      <c r="AO478" s="62"/>
      <c r="AP478" s="62"/>
      <c r="AQ478" s="62"/>
      <c r="AR478" s="62"/>
      <c r="AS478" s="62"/>
      <c r="AT478" s="63"/>
      <c r="AU478" s="64"/>
      <c r="AV478" s="64"/>
      <c r="AW478" s="64"/>
      <c r="AX478" s="64"/>
      <c r="AY478" s="64"/>
      <c r="AZ478" s="64"/>
      <c r="BA478" s="64"/>
      <c r="BB478" s="137"/>
      <c r="BC478" s="137"/>
      <c r="BD478" s="137"/>
      <c r="BE478" s="137"/>
      <c r="BF478" s="137"/>
      <c r="BG478" s="137"/>
      <c r="BH478" s="138"/>
      <c r="BI478" s="138"/>
      <c r="BJ478" s="138"/>
      <c r="BK478" s="138"/>
      <c r="BL478" s="138"/>
      <c r="BM478" s="138"/>
      <c r="BN478" s="139" t="str">
        <f>IF(BH478="","",BB478*BH478)</f>
        <v/>
      </c>
      <c r="BO478" s="140"/>
      <c r="BP478" s="140"/>
      <c r="BQ478" s="140"/>
      <c r="BR478" s="140"/>
      <c r="BS478" s="140"/>
      <c r="BT478" s="44"/>
      <c r="BX478" s="16"/>
      <c r="BY478" s="16"/>
      <c r="BZ478" s="16"/>
    </row>
    <row r="479" spans="1:78" ht="12.75" customHeight="1" x14ac:dyDescent="0.2">
      <c r="F479" s="14">
        <f>F476</f>
        <v>7</v>
      </c>
      <c r="G479" s="14" t="s">
        <v>168</v>
      </c>
      <c r="W479" s="14">
        <f t="shared" si="41"/>
        <v>1</v>
      </c>
      <c r="X479" s="14" t="str">
        <f t="shared" ref="X479:X500" si="47">CONCATENATE(F479,A479,G479)</f>
        <v>7N</v>
      </c>
      <c r="AA479" s="38"/>
      <c r="AE479" s="131"/>
      <c r="AF479" s="131"/>
      <c r="AG479" s="131"/>
      <c r="AH479" s="131"/>
      <c r="AI479" s="131"/>
      <c r="AJ479" s="131"/>
      <c r="AK479" s="131"/>
      <c r="AL479" s="131"/>
      <c r="AM479" s="131"/>
      <c r="AN479" s="88" t="s">
        <v>141</v>
      </c>
      <c r="AO479" s="53"/>
      <c r="AP479" s="53"/>
      <c r="AQ479" s="53"/>
      <c r="AR479" s="53"/>
      <c r="AS479" s="53"/>
      <c r="AT479" s="61"/>
      <c r="AU479" s="59"/>
      <c r="AV479" s="59"/>
      <c r="AW479" s="59"/>
      <c r="AX479" s="59"/>
      <c r="AY479" s="59"/>
      <c r="AZ479" s="59"/>
      <c r="BA479" s="59"/>
      <c r="BB479" s="132"/>
      <c r="BC479" s="132"/>
      <c r="BD479" s="132"/>
      <c r="BE479" s="132"/>
      <c r="BF479" s="132"/>
      <c r="BG479" s="132"/>
      <c r="BH479" s="133"/>
      <c r="BI479" s="133"/>
      <c r="BJ479" s="133"/>
      <c r="BK479" s="133"/>
      <c r="BL479" s="133"/>
      <c r="BM479" s="133"/>
      <c r="BN479" s="134" t="str">
        <f>IF(BH479="","",BB479*BH479)</f>
        <v/>
      </c>
      <c r="BO479" s="135"/>
      <c r="BP479" s="135"/>
      <c r="BQ479" s="135"/>
      <c r="BR479" s="135"/>
      <c r="BS479" s="135"/>
      <c r="BT479" s="44"/>
      <c r="BX479" s="16"/>
      <c r="BY479" s="16"/>
      <c r="BZ479" s="16"/>
    </row>
    <row r="480" spans="1:78" ht="12.75" customHeight="1" x14ac:dyDescent="0.2">
      <c r="A480" s="14" t="s">
        <v>56</v>
      </c>
      <c r="B480" s="14" t="s">
        <v>166</v>
      </c>
      <c r="C480" s="14">
        <v>1</v>
      </c>
      <c r="D480" s="14">
        <v>1</v>
      </c>
      <c r="F480" s="14">
        <f>F479</f>
        <v>7</v>
      </c>
      <c r="G480" s="14" t="s">
        <v>168</v>
      </c>
      <c r="I480" s="14">
        <f>IF(OR($AV$120="",$AV$120=Instellingen!$A$21),1,0)</f>
        <v>1</v>
      </c>
      <c r="W480" s="14">
        <f t="shared" si="41"/>
        <v>1</v>
      </c>
      <c r="X480" s="14" t="str">
        <f t="shared" si="47"/>
        <v>7GN</v>
      </c>
      <c r="AA480" s="38"/>
      <c r="AE480" s="136">
        <v>9789048716944</v>
      </c>
      <c r="AF480" s="136"/>
      <c r="AG480" s="136"/>
      <c r="AH480" s="136"/>
      <c r="AI480" s="136"/>
      <c r="AJ480" s="136"/>
      <c r="AK480" s="136"/>
      <c r="AL480" s="136"/>
      <c r="AM480" s="136"/>
      <c r="AN480" s="63" t="s">
        <v>142</v>
      </c>
      <c r="AO480" s="62"/>
      <c r="AP480" s="62"/>
      <c r="AQ480" s="62"/>
      <c r="AR480" s="62"/>
      <c r="AS480" s="62"/>
      <c r="AT480" s="63"/>
      <c r="AU480" s="64"/>
      <c r="AV480" s="64"/>
      <c r="AW480" s="64"/>
      <c r="AX480" s="64"/>
      <c r="AY480" s="64"/>
      <c r="AZ480" s="64"/>
      <c r="BA480" s="64"/>
      <c r="BB480" s="137">
        <v>65.25</v>
      </c>
      <c r="BC480" s="137"/>
      <c r="BD480" s="137"/>
      <c r="BE480" s="137"/>
      <c r="BF480" s="137"/>
      <c r="BG480" s="137"/>
      <c r="BH480" s="138">
        <f t="shared" ref="BH480:BH490" si="48">IF(B480="V",E480,IF(OR(B480="K",B480="L"),ROUNDUP(INDEX($N$115:$V$117,IF(B480="K",2,3),1+F480)*D480/C480,0),"fout"))*IF(I480="",1,I480)*IF(J480="",1,J480)*W480</f>
        <v>1</v>
      </c>
      <c r="BI480" s="138"/>
      <c r="BJ480" s="138"/>
      <c r="BK480" s="138"/>
      <c r="BL480" s="138"/>
      <c r="BM480" s="138"/>
      <c r="BN480" s="139">
        <f t="shared" ref="BN480:BN512" si="49">IF(BH480="","",BB480*BH480)</f>
        <v>65.25</v>
      </c>
      <c r="BO480" s="140"/>
      <c r="BP480" s="140"/>
      <c r="BQ480" s="140"/>
      <c r="BR480" s="140"/>
      <c r="BS480" s="140"/>
      <c r="BT480" s="44"/>
      <c r="BX480" s="16"/>
      <c r="BY480" s="16"/>
      <c r="BZ480" s="16"/>
    </row>
    <row r="481" spans="1:78" ht="12.75" customHeight="1" x14ac:dyDescent="0.2">
      <c r="A481" s="14" t="s">
        <v>56</v>
      </c>
      <c r="B481" s="14" t="s">
        <v>166</v>
      </c>
      <c r="C481" s="14">
        <v>1</v>
      </c>
      <c r="D481" s="14">
        <v>1</v>
      </c>
      <c r="F481" s="14">
        <f t="shared" ref="F481:F513" si="50">F480</f>
        <v>7</v>
      </c>
      <c r="G481" s="14" t="s">
        <v>168</v>
      </c>
      <c r="I481" s="14">
        <f>IF(OR($AV$120="",$AV$120=Instellingen!$A$21),1,0)</f>
        <v>1</v>
      </c>
      <c r="W481" s="14">
        <f t="shared" si="41"/>
        <v>1</v>
      </c>
      <c r="X481" s="14" t="str">
        <f t="shared" si="47"/>
        <v>7GN</v>
      </c>
      <c r="AA481" s="38"/>
      <c r="AE481" s="131">
        <v>9789048716982</v>
      </c>
      <c r="AF481" s="131"/>
      <c r="AG481" s="131"/>
      <c r="AH481" s="131"/>
      <c r="AI481" s="131"/>
      <c r="AJ481" s="131"/>
      <c r="AK481" s="131"/>
      <c r="AL481" s="131"/>
      <c r="AM481" s="131"/>
      <c r="AN481" s="60" t="s">
        <v>143</v>
      </c>
      <c r="AO481" s="53"/>
      <c r="AP481" s="53"/>
      <c r="AQ481" s="53"/>
      <c r="AR481" s="53"/>
      <c r="AS481" s="53"/>
      <c r="AT481" s="61"/>
      <c r="AU481" s="59"/>
      <c r="AV481" s="59"/>
      <c r="AW481" s="59"/>
      <c r="AX481" s="59"/>
      <c r="AY481" s="59"/>
      <c r="AZ481" s="59"/>
      <c r="BA481" s="59"/>
      <c r="BB481" s="132">
        <v>65.25</v>
      </c>
      <c r="BC481" s="132"/>
      <c r="BD481" s="132"/>
      <c r="BE481" s="132"/>
      <c r="BF481" s="132"/>
      <c r="BG481" s="132"/>
      <c r="BH481" s="133">
        <f t="shared" si="48"/>
        <v>1</v>
      </c>
      <c r="BI481" s="133"/>
      <c r="BJ481" s="133"/>
      <c r="BK481" s="133"/>
      <c r="BL481" s="133"/>
      <c r="BM481" s="133"/>
      <c r="BN481" s="134">
        <f t="shared" si="49"/>
        <v>65.25</v>
      </c>
      <c r="BO481" s="135"/>
      <c r="BP481" s="135"/>
      <c r="BQ481" s="135"/>
      <c r="BR481" s="135"/>
      <c r="BS481" s="135"/>
      <c r="BT481" s="44"/>
      <c r="BX481" s="16"/>
      <c r="BY481" s="16"/>
      <c r="BZ481" s="16"/>
    </row>
    <row r="482" spans="1:78" ht="12.75" customHeight="1" x14ac:dyDescent="0.2">
      <c r="A482" s="14" t="s">
        <v>56</v>
      </c>
      <c r="B482" s="14" t="s">
        <v>167</v>
      </c>
      <c r="C482" s="14">
        <v>1</v>
      </c>
      <c r="D482" s="14">
        <v>1</v>
      </c>
      <c r="F482" s="14">
        <f t="shared" si="50"/>
        <v>7</v>
      </c>
      <c r="G482" s="14" t="s">
        <v>168</v>
      </c>
      <c r="W482" s="14">
        <f t="shared" si="41"/>
        <v>1</v>
      </c>
      <c r="X482" s="14" t="str">
        <f t="shared" si="47"/>
        <v>7GN</v>
      </c>
      <c r="AA482" s="38"/>
      <c r="AE482" s="136">
        <v>9789048716906</v>
      </c>
      <c r="AF482" s="136"/>
      <c r="AG482" s="136"/>
      <c r="AH482" s="136"/>
      <c r="AI482" s="136"/>
      <c r="AJ482" s="136"/>
      <c r="AK482" s="136"/>
      <c r="AL482" s="136"/>
      <c r="AM482" s="136"/>
      <c r="AN482" s="63" t="s">
        <v>144</v>
      </c>
      <c r="AO482" s="62"/>
      <c r="AP482" s="62"/>
      <c r="AQ482" s="62"/>
      <c r="AR482" s="62"/>
      <c r="AS482" s="62"/>
      <c r="AT482" s="63"/>
      <c r="AU482" s="64"/>
      <c r="AV482" s="64"/>
      <c r="AW482" s="64"/>
      <c r="AX482" s="64"/>
      <c r="AY482" s="64"/>
      <c r="AZ482" s="64"/>
      <c r="BA482" s="64"/>
      <c r="BB482" s="137">
        <v>21.1</v>
      </c>
      <c r="BC482" s="137"/>
      <c r="BD482" s="137"/>
      <c r="BE482" s="137"/>
      <c r="BF482" s="137"/>
      <c r="BG482" s="137"/>
      <c r="BH482" s="138">
        <f t="shared" si="48"/>
        <v>25</v>
      </c>
      <c r="BI482" s="138"/>
      <c r="BJ482" s="138"/>
      <c r="BK482" s="138"/>
      <c r="BL482" s="138"/>
      <c r="BM482" s="138"/>
      <c r="BN482" s="139">
        <f t="shared" si="49"/>
        <v>527.5</v>
      </c>
      <c r="BO482" s="140"/>
      <c r="BP482" s="140"/>
      <c r="BQ482" s="140"/>
      <c r="BR482" s="140"/>
      <c r="BS482" s="140"/>
      <c r="BT482" s="44"/>
      <c r="BX482" s="16"/>
      <c r="BY482" s="16"/>
      <c r="BZ482" s="16"/>
    </row>
    <row r="483" spans="1:78" ht="12.75" customHeight="1" x14ac:dyDescent="0.2">
      <c r="A483" s="14" t="s">
        <v>56</v>
      </c>
      <c r="B483" s="14" t="s">
        <v>167</v>
      </c>
      <c r="C483" s="14">
        <v>1</v>
      </c>
      <c r="D483" s="14">
        <v>1</v>
      </c>
      <c r="F483" s="14">
        <f t="shared" si="50"/>
        <v>7</v>
      </c>
      <c r="G483" s="14" t="s">
        <v>168</v>
      </c>
      <c r="W483" s="14">
        <f t="shared" si="41"/>
        <v>1</v>
      </c>
      <c r="X483" s="14" t="str">
        <f t="shared" si="47"/>
        <v>7GN</v>
      </c>
      <c r="AA483" s="38"/>
      <c r="AE483" s="131">
        <v>9789048716951</v>
      </c>
      <c r="AF483" s="131"/>
      <c r="AG483" s="131"/>
      <c r="AH483" s="131"/>
      <c r="AI483" s="131"/>
      <c r="AJ483" s="131"/>
      <c r="AK483" s="131"/>
      <c r="AL483" s="131"/>
      <c r="AM483" s="131"/>
      <c r="AN483" s="60" t="s">
        <v>145</v>
      </c>
      <c r="AO483" s="53"/>
      <c r="AP483" s="53"/>
      <c r="AQ483" s="53"/>
      <c r="AR483" s="53"/>
      <c r="AS483" s="53"/>
      <c r="AT483" s="61"/>
      <c r="AU483" s="59"/>
      <c r="AV483" s="59"/>
      <c r="AW483" s="59"/>
      <c r="AX483" s="59"/>
      <c r="AY483" s="59"/>
      <c r="AZ483" s="59"/>
      <c r="BA483" s="59"/>
      <c r="BB483" s="132">
        <v>21.1</v>
      </c>
      <c r="BC483" s="132"/>
      <c r="BD483" s="132"/>
      <c r="BE483" s="132"/>
      <c r="BF483" s="132"/>
      <c r="BG483" s="132"/>
      <c r="BH483" s="133">
        <f t="shared" si="48"/>
        <v>25</v>
      </c>
      <c r="BI483" s="133"/>
      <c r="BJ483" s="133"/>
      <c r="BK483" s="133"/>
      <c r="BL483" s="133"/>
      <c r="BM483" s="133"/>
      <c r="BN483" s="134">
        <f t="shared" si="49"/>
        <v>527.5</v>
      </c>
      <c r="BO483" s="135"/>
      <c r="BP483" s="135"/>
      <c r="BQ483" s="135"/>
      <c r="BR483" s="135"/>
      <c r="BS483" s="135"/>
      <c r="BT483" s="44"/>
      <c r="BX483" s="16"/>
      <c r="BY483" s="16"/>
      <c r="BZ483" s="16"/>
    </row>
    <row r="484" spans="1:78" ht="12.75" customHeight="1" x14ac:dyDescent="0.2">
      <c r="A484" s="14" t="s">
        <v>57</v>
      </c>
      <c r="B484" s="14" t="s">
        <v>167</v>
      </c>
      <c r="C484" s="14">
        <v>5</v>
      </c>
      <c r="D484" s="14">
        <v>1</v>
      </c>
      <c r="F484" s="14">
        <f t="shared" si="50"/>
        <v>7</v>
      </c>
      <c r="G484" s="14" t="s">
        <v>168</v>
      </c>
      <c r="W484" s="14">
        <f t="shared" si="41"/>
        <v>1</v>
      </c>
      <c r="X484" s="14" t="str">
        <f t="shared" si="47"/>
        <v>7VN</v>
      </c>
      <c r="AA484" s="38"/>
      <c r="AE484" s="136">
        <v>9789048716920</v>
      </c>
      <c r="AF484" s="136"/>
      <c r="AG484" s="136"/>
      <c r="AH484" s="136"/>
      <c r="AI484" s="136"/>
      <c r="AJ484" s="136"/>
      <c r="AK484" s="136"/>
      <c r="AL484" s="136"/>
      <c r="AM484" s="136"/>
      <c r="AN484" s="63" t="s">
        <v>200</v>
      </c>
      <c r="AO484" s="62"/>
      <c r="AP484" s="62"/>
      <c r="AQ484" s="62"/>
      <c r="AR484" s="62"/>
      <c r="AS484" s="62"/>
      <c r="AT484" s="63"/>
      <c r="AU484" s="64"/>
      <c r="AV484" s="64"/>
      <c r="AW484" s="64"/>
      <c r="AX484" s="64"/>
      <c r="AY484" s="64"/>
      <c r="AZ484" s="64"/>
      <c r="BA484" s="64"/>
      <c r="BB484" s="137">
        <v>16.350000000000001</v>
      </c>
      <c r="BC484" s="137"/>
      <c r="BD484" s="137"/>
      <c r="BE484" s="137"/>
      <c r="BF484" s="137"/>
      <c r="BG484" s="137"/>
      <c r="BH484" s="138">
        <f t="shared" si="48"/>
        <v>5</v>
      </c>
      <c r="BI484" s="138"/>
      <c r="BJ484" s="138"/>
      <c r="BK484" s="138"/>
      <c r="BL484" s="138"/>
      <c r="BM484" s="138"/>
      <c r="BN484" s="139">
        <f t="shared" si="49"/>
        <v>81.75</v>
      </c>
      <c r="BO484" s="140"/>
      <c r="BP484" s="140"/>
      <c r="BQ484" s="140"/>
      <c r="BR484" s="140"/>
      <c r="BS484" s="140"/>
      <c r="BT484" s="44"/>
      <c r="BX484" s="16"/>
      <c r="BY484" s="16"/>
      <c r="BZ484" s="16"/>
    </row>
    <row r="485" spans="1:78" ht="12.75" customHeight="1" x14ac:dyDescent="0.2">
      <c r="A485" s="14" t="s">
        <v>57</v>
      </c>
      <c r="B485" s="14" t="s">
        <v>167</v>
      </c>
      <c r="C485" s="14">
        <v>5</v>
      </c>
      <c r="D485" s="14">
        <v>1</v>
      </c>
      <c r="F485" s="14">
        <f t="shared" si="50"/>
        <v>7</v>
      </c>
      <c r="G485" s="14" t="s">
        <v>168</v>
      </c>
      <c r="W485" s="14">
        <f t="shared" si="41"/>
        <v>1</v>
      </c>
      <c r="X485" s="14" t="str">
        <f t="shared" si="47"/>
        <v>7VN</v>
      </c>
      <c r="AA485" s="38"/>
      <c r="AE485" s="131">
        <v>9789048716968</v>
      </c>
      <c r="AF485" s="131"/>
      <c r="AG485" s="131"/>
      <c r="AH485" s="131"/>
      <c r="AI485" s="131"/>
      <c r="AJ485" s="131"/>
      <c r="AK485" s="131"/>
      <c r="AL485" s="131"/>
      <c r="AM485" s="131"/>
      <c r="AN485" s="60" t="s">
        <v>201</v>
      </c>
      <c r="AO485" s="53"/>
      <c r="AP485" s="53"/>
      <c r="AQ485" s="53"/>
      <c r="AR485" s="53"/>
      <c r="AS485" s="53"/>
      <c r="AT485" s="61"/>
      <c r="AU485" s="59"/>
      <c r="AV485" s="59"/>
      <c r="AW485" s="59"/>
      <c r="AX485" s="59"/>
      <c r="AY485" s="59"/>
      <c r="AZ485" s="59"/>
      <c r="BA485" s="59"/>
      <c r="BB485" s="132">
        <v>16.350000000000001</v>
      </c>
      <c r="BC485" s="132"/>
      <c r="BD485" s="132"/>
      <c r="BE485" s="132"/>
      <c r="BF485" s="132"/>
      <c r="BG485" s="132"/>
      <c r="BH485" s="133">
        <f t="shared" si="48"/>
        <v>5</v>
      </c>
      <c r="BI485" s="133"/>
      <c r="BJ485" s="133"/>
      <c r="BK485" s="133"/>
      <c r="BL485" s="133"/>
      <c r="BM485" s="133"/>
      <c r="BN485" s="134">
        <f t="shared" si="49"/>
        <v>81.75</v>
      </c>
      <c r="BO485" s="135"/>
      <c r="BP485" s="135"/>
      <c r="BQ485" s="135"/>
      <c r="BR485" s="135"/>
      <c r="BS485" s="135"/>
      <c r="BT485" s="44"/>
      <c r="BX485" s="16"/>
      <c r="BY485" s="16"/>
      <c r="BZ485" s="16"/>
    </row>
    <row r="486" spans="1:78" ht="12.75" customHeight="1" x14ac:dyDescent="0.2">
      <c r="A486" s="14" t="s">
        <v>56</v>
      </c>
      <c r="B486" s="14" t="s">
        <v>166</v>
      </c>
      <c r="C486" s="14">
        <v>1</v>
      </c>
      <c r="D486" s="14">
        <v>2</v>
      </c>
      <c r="F486" s="14">
        <f t="shared" si="50"/>
        <v>7</v>
      </c>
      <c r="G486" s="14" t="s">
        <v>168</v>
      </c>
      <c r="I486" s="14">
        <f>IF(OR($AV$120="",$AV$120=Instellingen!$A$21),1,0)</f>
        <v>1</v>
      </c>
      <c r="W486" s="14">
        <f t="shared" si="41"/>
        <v>1</v>
      </c>
      <c r="X486" s="14" t="str">
        <f t="shared" si="47"/>
        <v>7GN</v>
      </c>
      <c r="AA486" s="38"/>
      <c r="AE486" s="136">
        <v>9789048716937</v>
      </c>
      <c r="AF486" s="136"/>
      <c r="AG486" s="136"/>
      <c r="AH486" s="136"/>
      <c r="AI486" s="136"/>
      <c r="AJ486" s="136"/>
      <c r="AK486" s="136"/>
      <c r="AL486" s="136"/>
      <c r="AM486" s="136"/>
      <c r="AN486" s="63" t="s">
        <v>146</v>
      </c>
      <c r="AO486" s="62"/>
      <c r="AP486" s="62"/>
      <c r="AQ486" s="62"/>
      <c r="AR486" s="62"/>
      <c r="AS486" s="62"/>
      <c r="AT486" s="63"/>
      <c r="AU486" s="64"/>
      <c r="AV486" s="64"/>
      <c r="AW486" s="64"/>
      <c r="AX486" s="64"/>
      <c r="AY486" s="64"/>
      <c r="AZ486" s="64"/>
      <c r="BA486" s="64"/>
      <c r="BB486" s="137">
        <v>10.55</v>
      </c>
      <c r="BC486" s="137"/>
      <c r="BD486" s="137"/>
      <c r="BE486" s="137"/>
      <c r="BF486" s="137"/>
      <c r="BG486" s="137"/>
      <c r="BH486" s="138">
        <f t="shared" si="48"/>
        <v>2</v>
      </c>
      <c r="BI486" s="138"/>
      <c r="BJ486" s="138"/>
      <c r="BK486" s="138"/>
      <c r="BL486" s="138"/>
      <c r="BM486" s="138"/>
      <c r="BN486" s="139">
        <f t="shared" si="49"/>
        <v>21.1</v>
      </c>
      <c r="BO486" s="140"/>
      <c r="BP486" s="140"/>
      <c r="BQ486" s="140"/>
      <c r="BR486" s="140"/>
      <c r="BS486" s="140"/>
      <c r="BT486" s="44"/>
      <c r="BX486" s="16"/>
      <c r="BY486" s="16"/>
      <c r="BZ486" s="16"/>
    </row>
    <row r="487" spans="1:78" ht="12.75" customHeight="1" x14ac:dyDescent="0.2">
      <c r="A487" s="14" t="s">
        <v>56</v>
      </c>
      <c r="B487" s="14" t="s">
        <v>166</v>
      </c>
      <c r="C487" s="14">
        <v>1</v>
      </c>
      <c r="D487" s="14">
        <v>2</v>
      </c>
      <c r="F487" s="14">
        <f t="shared" si="50"/>
        <v>7</v>
      </c>
      <c r="G487" s="14" t="s">
        <v>168</v>
      </c>
      <c r="I487" s="14">
        <f>IF(OR($AV$120="",$AV$120=Instellingen!$A$21),1,0)</f>
        <v>1</v>
      </c>
      <c r="W487" s="14">
        <f t="shared" si="41"/>
        <v>1</v>
      </c>
      <c r="X487" s="14" t="str">
        <f t="shared" si="47"/>
        <v>7GN</v>
      </c>
      <c r="AA487" s="38"/>
      <c r="AE487" s="131">
        <v>9789048716975</v>
      </c>
      <c r="AF487" s="131"/>
      <c r="AG487" s="131"/>
      <c r="AH487" s="131"/>
      <c r="AI487" s="131"/>
      <c r="AJ487" s="131"/>
      <c r="AK487" s="131"/>
      <c r="AL487" s="131"/>
      <c r="AM487" s="131"/>
      <c r="AN487" s="60" t="s">
        <v>147</v>
      </c>
      <c r="AO487" s="53"/>
      <c r="AP487" s="53"/>
      <c r="AQ487" s="53"/>
      <c r="AR487" s="53"/>
      <c r="AS487" s="53"/>
      <c r="AT487" s="61"/>
      <c r="AU487" s="59"/>
      <c r="AV487" s="59"/>
      <c r="AW487" s="59"/>
      <c r="AX487" s="59"/>
      <c r="AY487" s="59"/>
      <c r="AZ487" s="59"/>
      <c r="BA487" s="59"/>
      <c r="BB487" s="132">
        <v>10.55</v>
      </c>
      <c r="BC487" s="132"/>
      <c r="BD487" s="132"/>
      <c r="BE487" s="132"/>
      <c r="BF487" s="132"/>
      <c r="BG487" s="132"/>
      <c r="BH487" s="133">
        <f t="shared" si="48"/>
        <v>2</v>
      </c>
      <c r="BI487" s="133"/>
      <c r="BJ487" s="133"/>
      <c r="BK487" s="133"/>
      <c r="BL487" s="133"/>
      <c r="BM487" s="133"/>
      <c r="BN487" s="134">
        <f t="shared" si="49"/>
        <v>21.1</v>
      </c>
      <c r="BO487" s="135"/>
      <c r="BP487" s="135"/>
      <c r="BQ487" s="135"/>
      <c r="BR487" s="135"/>
      <c r="BS487" s="135"/>
      <c r="BT487" s="44"/>
      <c r="BX487" s="16"/>
      <c r="BY487" s="16"/>
      <c r="BZ487" s="16"/>
    </row>
    <row r="488" spans="1:78" ht="12.75" customHeight="1" x14ac:dyDescent="0.2">
      <c r="A488" s="14" t="s">
        <v>56</v>
      </c>
      <c r="B488" s="14" t="s">
        <v>166</v>
      </c>
      <c r="C488" s="14">
        <v>1</v>
      </c>
      <c r="D488" s="14">
        <v>1</v>
      </c>
      <c r="F488" s="14">
        <f t="shared" si="50"/>
        <v>7</v>
      </c>
      <c r="G488" s="14" t="s">
        <v>168</v>
      </c>
      <c r="I488" s="14">
        <f>IF(OR($AV$120="",$AV$120=Instellingen!$A$21),1,0)</f>
        <v>1</v>
      </c>
      <c r="W488" s="14">
        <f t="shared" si="41"/>
        <v>1</v>
      </c>
      <c r="X488" s="14" t="str">
        <f t="shared" si="47"/>
        <v>7GN</v>
      </c>
      <c r="AA488" s="38"/>
      <c r="AE488" s="136">
        <v>9789048716999</v>
      </c>
      <c r="AF488" s="136"/>
      <c r="AG488" s="136"/>
      <c r="AH488" s="136"/>
      <c r="AI488" s="136"/>
      <c r="AJ488" s="136"/>
      <c r="AK488" s="136"/>
      <c r="AL488" s="136"/>
      <c r="AM488" s="136"/>
      <c r="AN488" s="63" t="s">
        <v>148</v>
      </c>
      <c r="AO488" s="62"/>
      <c r="AP488" s="62"/>
      <c r="AQ488" s="62"/>
      <c r="AR488" s="62"/>
      <c r="AS488" s="62"/>
      <c r="AT488" s="63"/>
      <c r="AU488" s="64"/>
      <c r="AV488" s="64"/>
      <c r="AW488" s="64"/>
      <c r="AX488" s="64"/>
      <c r="AY488" s="64"/>
      <c r="AZ488" s="64"/>
      <c r="BA488" s="64"/>
      <c r="BB488" s="137">
        <v>65.25</v>
      </c>
      <c r="BC488" s="137"/>
      <c r="BD488" s="137"/>
      <c r="BE488" s="137"/>
      <c r="BF488" s="137"/>
      <c r="BG488" s="137"/>
      <c r="BH488" s="138">
        <f t="shared" si="48"/>
        <v>1</v>
      </c>
      <c r="BI488" s="138"/>
      <c r="BJ488" s="138"/>
      <c r="BK488" s="138"/>
      <c r="BL488" s="138"/>
      <c r="BM488" s="138"/>
      <c r="BN488" s="139">
        <f t="shared" si="49"/>
        <v>65.25</v>
      </c>
      <c r="BO488" s="140"/>
      <c r="BP488" s="140"/>
      <c r="BQ488" s="140"/>
      <c r="BR488" s="140"/>
      <c r="BS488" s="140"/>
      <c r="BT488" s="44"/>
      <c r="BX488" s="16"/>
      <c r="BY488" s="16"/>
      <c r="BZ488" s="16"/>
    </row>
    <row r="489" spans="1:78" ht="12.75" hidden="1" customHeight="1" x14ac:dyDescent="0.2">
      <c r="A489" s="14" t="s">
        <v>56</v>
      </c>
      <c r="B489" s="14" t="s">
        <v>166</v>
      </c>
      <c r="C489" s="14">
        <v>1</v>
      </c>
      <c r="D489" s="14">
        <v>1</v>
      </c>
      <c r="F489" s="14">
        <f t="shared" si="50"/>
        <v>7</v>
      </c>
      <c r="G489" s="14" t="s">
        <v>168</v>
      </c>
      <c r="I489" s="14">
        <f>IF(OR($AV$120="",$AV$120=Instellingen!$A$21),1,0)</f>
        <v>1</v>
      </c>
      <c r="W489" s="14">
        <f t="shared" si="41"/>
        <v>1</v>
      </c>
      <c r="X489" s="14" t="str">
        <f t="shared" si="47"/>
        <v>7GN</v>
      </c>
      <c r="AA489" s="38"/>
      <c r="AE489" s="131"/>
      <c r="AF489" s="131"/>
      <c r="AG489" s="131"/>
      <c r="AH489" s="131"/>
      <c r="AI489" s="131"/>
      <c r="AJ489" s="131"/>
      <c r="AK489" s="131"/>
      <c r="AL489" s="131"/>
      <c r="AM489" s="131"/>
      <c r="AN489" s="60"/>
      <c r="AO489" s="53"/>
      <c r="AP489" s="53"/>
      <c r="AQ489" s="53"/>
      <c r="AR489" s="53"/>
      <c r="AS489" s="53"/>
      <c r="AT489" s="61"/>
      <c r="AU489" s="59"/>
      <c r="AV489" s="59"/>
      <c r="AW489" s="59"/>
      <c r="AX489" s="59"/>
      <c r="AY489" s="59"/>
      <c r="AZ489" s="59"/>
      <c r="BA489" s="59"/>
      <c r="BB489" s="132"/>
      <c r="BC489" s="132"/>
      <c r="BD489" s="132"/>
      <c r="BE489" s="132"/>
      <c r="BF489" s="132"/>
      <c r="BG489" s="132"/>
      <c r="BH489" s="133"/>
      <c r="BI489" s="133"/>
      <c r="BJ489" s="133"/>
      <c r="BK489" s="133"/>
      <c r="BL489" s="133"/>
      <c r="BM489" s="133"/>
      <c r="BN489" s="134" t="str">
        <f t="shared" si="49"/>
        <v/>
      </c>
      <c r="BO489" s="135"/>
      <c r="BP489" s="135"/>
      <c r="BQ489" s="135"/>
      <c r="BR489" s="135"/>
      <c r="BS489" s="135"/>
      <c r="BT489" s="44"/>
      <c r="BX489" s="16"/>
      <c r="BY489" s="16"/>
      <c r="BZ489" s="16"/>
    </row>
    <row r="490" spans="1:78" ht="12.75" customHeight="1" x14ac:dyDescent="0.2">
      <c r="A490" s="14" t="s">
        <v>56</v>
      </c>
      <c r="B490" s="14" t="s">
        <v>167</v>
      </c>
      <c r="C490" s="14">
        <v>5</v>
      </c>
      <c r="D490" s="14">
        <v>1</v>
      </c>
      <c r="F490" s="14">
        <f t="shared" si="50"/>
        <v>7</v>
      </c>
      <c r="G490" s="14" t="s">
        <v>168</v>
      </c>
      <c r="I490" s="14">
        <f>IF(OR($AV$120="",$AV$120=Instellingen!$A$21),1,0)</f>
        <v>1</v>
      </c>
      <c r="W490" s="14">
        <f t="shared" si="41"/>
        <v>1</v>
      </c>
      <c r="X490" s="14" t="str">
        <f t="shared" si="47"/>
        <v>7GN</v>
      </c>
      <c r="AA490" s="38"/>
      <c r="AE490" s="131">
        <v>9789048715046</v>
      </c>
      <c r="AF490" s="131"/>
      <c r="AG490" s="131"/>
      <c r="AH490" s="131"/>
      <c r="AI490" s="131"/>
      <c r="AJ490" s="131"/>
      <c r="AK490" s="131"/>
      <c r="AL490" s="131"/>
      <c r="AM490" s="131"/>
      <c r="AN490" s="125" t="s">
        <v>202</v>
      </c>
      <c r="AO490" s="126"/>
      <c r="AP490" s="126"/>
      <c r="AQ490" s="126"/>
      <c r="AR490" s="126"/>
      <c r="AS490" s="126"/>
      <c r="AT490" s="125"/>
      <c r="AU490" s="127"/>
      <c r="AV490" s="127"/>
      <c r="AW490" s="127"/>
      <c r="AX490" s="127"/>
      <c r="AY490" s="127"/>
      <c r="AZ490" s="127"/>
      <c r="BA490" s="127"/>
      <c r="BB490" s="146">
        <v>9.9</v>
      </c>
      <c r="BC490" s="146"/>
      <c r="BD490" s="146"/>
      <c r="BE490" s="146"/>
      <c r="BF490" s="146"/>
      <c r="BG490" s="146"/>
      <c r="BH490" s="147">
        <f t="shared" si="48"/>
        <v>5</v>
      </c>
      <c r="BI490" s="147"/>
      <c r="BJ490" s="147"/>
      <c r="BK490" s="147"/>
      <c r="BL490" s="147"/>
      <c r="BM490" s="147"/>
      <c r="BN490" s="148">
        <f t="shared" si="49"/>
        <v>49.5</v>
      </c>
      <c r="BO490" s="150"/>
      <c r="BP490" s="150"/>
      <c r="BQ490" s="150"/>
      <c r="BR490" s="150"/>
      <c r="BS490" s="150"/>
      <c r="BT490" s="44"/>
      <c r="BX490" s="16"/>
      <c r="BY490" s="16"/>
      <c r="BZ490" s="16"/>
    </row>
    <row r="491" spans="1:78" ht="12.75" customHeight="1" x14ac:dyDescent="0.2">
      <c r="A491" s="14" t="s">
        <v>56</v>
      </c>
      <c r="B491" s="14" t="s">
        <v>166</v>
      </c>
      <c r="C491" s="14">
        <v>1</v>
      </c>
      <c r="D491" s="14">
        <v>1</v>
      </c>
      <c r="F491" s="14">
        <f t="shared" si="50"/>
        <v>7</v>
      </c>
      <c r="G491" s="14" t="s">
        <v>168</v>
      </c>
      <c r="W491" s="14">
        <f t="shared" si="41"/>
        <v>1</v>
      </c>
      <c r="X491" s="14" t="str">
        <f t="shared" si="47"/>
        <v>7GN</v>
      </c>
      <c r="AA491" s="38"/>
      <c r="AE491" s="136"/>
      <c r="AF491" s="136"/>
      <c r="AG491" s="136"/>
      <c r="AH491" s="136"/>
      <c r="AI491" s="136"/>
      <c r="AJ491" s="136"/>
      <c r="AK491" s="136"/>
      <c r="AL491" s="136"/>
      <c r="AM491" s="136"/>
      <c r="AN491" s="128"/>
      <c r="AO491" s="62"/>
      <c r="AP491" s="62"/>
      <c r="AQ491" s="62"/>
      <c r="AR491" s="62"/>
      <c r="AS491" s="62"/>
      <c r="AT491" s="129"/>
      <c r="AU491" s="64"/>
      <c r="AV491" s="64"/>
      <c r="AW491" s="64"/>
      <c r="AX491" s="64"/>
      <c r="AY491" s="64"/>
      <c r="AZ491" s="64"/>
      <c r="BA491" s="64"/>
      <c r="BB491" s="137"/>
      <c r="BC491" s="137"/>
      <c r="BD491" s="137"/>
      <c r="BE491" s="137"/>
      <c r="BF491" s="137"/>
      <c r="BG491" s="137"/>
      <c r="BH491" s="138"/>
      <c r="BI491" s="138"/>
      <c r="BJ491" s="138"/>
      <c r="BK491" s="138"/>
      <c r="BL491" s="138"/>
      <c r="BM491" s="138"/>
      <c r="BN491" s="138"/>
      <c r="BO491" s="138"/>
      <c r="BP491" s="138"/>
      <c r="BQ491" s="138"/>
      <c r="BR491" s="138"/>
      <c r="BS491" s="138"/>
      <c r="BT491" s="44"/>
      <c r="BX491" s="16"/>
      <c r="BY491" s="16"/>
      <c r="BZ491" s="16"/>
    </row>
    <row r="492" spans="1:78" ht="12.75" customHeight="1" x14ac:dyDescent="0.2">
      <c r="F492" s="14">
        <f t="shared" si="50"/>
        <v>7</v>
      </c>
      <c r="G492" s="14" t="s">
        <v>168</v>
      </c>
      <c r="W492" s="14">
        <f t="shared" si="41"/>
        <v>1</v>
      </c>
      <c r="X492" s="14" t="str">
        <f t="shared" si="47"/>
        <v>7N</v>
      </c>
      <c r="AA492" s="38"/>
      <c r="AE492" s="131"/>
      <c r="AF492" s="131"/>
      <c r="AG492" s="131"/>
      <c r="AH492" s="131"/>
      <c r="AI492" s="131"/>
      <c r="AJ492" s="131"/>
      <c r="AK492" s="131"/>
      <c r="AL492" s="131"/>
      <c r="AM492" s="131"/>
      <c r="AN492" s="125"/>
      <c r="AO492" s="126"/>
      <c r="AP492" s="126"/>
      <c r="AQ492" s="126"/>
      <c r="AR492" s="126"/>
      <c r="AS492" s="126"/>
      <c r="AT492" s="125"/>
      <c r="AU492" s="127"/>
      <c r="AV492" s="127"/>
      <c r="AW492" s="127"/>
      <c r="AX492" s="127"/>
      <c r="AY492" s="127"/>
      <c r="AZ492" s="127"/>
      <c r="BA492" s="127"/>
      <c r="BB492" s="146"/>
      <c r="BC492" s="146"/>
      <c r="BD492" s="146"/>
      <c r="BE492" s="146"/>
      <c r="BF492" s="146"/>
      <c r="BG492" s="146"/>
      <c r="BH492" s="147"/>
      <c r="BI492" s="147"/>
      <c r="BJ492" s="147"/>
      <c r="BK492" s="147"/>
      <c r="BL492" s="147"/>
      <c r="BM492" s="147"/>
      <c r="BN492" s="148" t="str">
        <f t="shared" si="49"/>
        <v/>
      </c>
      <c r="BO492" s="150"/>
      <c r="BP492" s="150"/>
      <c r="BQ492" s="150"/>
      <c r="BR492" s="150"/>
      <c r="BS492" s="150"/>
      <c r="BT492" s="44"/>
      <c r="BX492" s="16"/>
      <c r="BY492" s="16"/>
      <c r="BZ492" s="16"/>
    </row>
    <row r="493" spans="1:78" ht="12.75" customHeight="1" x14ac:dyDescent="0.2">
      <c r="F493" s="14">
        <f t="shared" si="50"/>
        <v>7</v>
      </c>
      <c r="G493" s="14" t="s">
        <v>168</v>
      </c>
      <c r="W493" s="14">
        <f t="shared" si="41"/>
        <v>1</v>
      </c>
      <c r="X493" s="14" t="str">
        <f t="shared" si="47"/>
        <v>7N</v>
      </c>
      <c r="AA493" s="38"/>
      <c r="AE493" s="131"/>
      <c r="AF493" s="131"/>
      <c r="AG493" s="131"/>
      <c r="AH493" s="131"/>
      <c r="AI493" s="131"/>
      <c r="AJ493" s="131"/>
      <c r="AK493" s="131"/>
      <c r="AL493" s="131"/>
      <c r="AM493" s="131"/>
      <c r="AN493" s="88" t="s">
        <v>121</v>
      </c>
      <c r="AO493" s="53"/>
      <c r="AP493" s="53"/>
      <c r="AQ493" s="53"/>
      <c r="AR493" s="53"/>
      <c r="AS493" s="53"/>
      <c r="AT493" s="61"/>
      <c r="AU493" s="59"/>
      <c r="AV493" s="59"/>
      <c r="AW493" s="59"/>
      <c r="AX493" s="59"/>
      <c r="AY493" s="59"/>
      <c r="AZ493" s="59"/>
      <c r="BA493" s="59"/>
      <c r="BB493" s="132"/>
      <c r="BC493" s="132"/>
      <c r="BD493" s="132"/>
      <c r="BE493" s="132"/>
      <c r="BF493" s="132"/>
      <c r="BG493" s="132"/>
      <c r="BH493" s="133"/>
      <c r="BI493" s="133"/>
      <c r="BJ493" s="133"/>
      <c r="BK493" s="133"/>
      <c r="BL493" s="133"/>
      <c r="BM493" s="133"/>
      <c r="BN493" s="134" t="str">
        <f t="shared" si="49"/>
        <v/>
      </c>
      <c r="BO493" s="135"/>
      <c r="BP493" s="135"/>
      <c r="BQ493" s="135"/>
      <c r="BR493" s="135"/>
      <c r="BS493" s="135"/>
      <c r="BT493" s="44"/>
      <c r="BX493" s="16"/>
      <c r="BY493" s="16"/>
      <c r="BZ493" s="16"/>
    </row>
    <row r="494" spans="1:78" ht="12.75" customHeight="1" x14ac:dyDescent="0.2">
      <c r="A494" s="14" t="s">
        <v>56</v>
      </c>
      <c r="B494" s="14" t="s">
        <v>166</v>
      </c>
      <c r="C494" s="14">
        <v>1</v>
      </c>
      <c r="D494" s="14">
        <v>1</v>
      </c>
      <c r="F494" s="14">
        <f t="shared" si="50"/>
        <v>7</v>
      </c>
      <c r="G494" s="14" t="s">
        <v>168</v>
      </c>
      <c r="I494" s="14">
        <f>IF(OR($AV$120="",$AV$120=Instellingen!$A$21),1,0)</f>
        <v>1</v>
      </c>
      <c r="W494" s="14">
        <f t="shared" si="41"/>
        <v>1</v>
      </c>
      <c r="X494" s="14" t="str">
        <f t="shared" si="47"/>
        <v>7GN</v>
      </c>
      <c r="AA494" s="38"/>
      <c r="AE494" s="136">
        <v>9789048717170</v>
      </c>
      <c r="AF494" s="136"/>
      <c r="AG494" s="136"/>
      <c r="AH494" s="136"/>
      <c r="AI494" s="136"/>
      <c r="AJ494" s="136"/>
      <c r="AK494" s="136"/>
      <c r="AL494" s="136"/>
      <c r="AM494" s="136"/>
      <c r="AN494" s="63" t="s">
        <v>142</v>
      </c>
      <c r="AO494" s="62"/>
      <c r="AP494" s="62"/>
      <c r="AQ494" s="62"/>
      <c r="AR494" s="62"/>
      <c r="AS494" s="62"/>
      <c r="AT494" s="63"/>
      <c r="AU494" s="64"/>
      <c r="AV494" s="64"/>
      <c r="AW494" s="64"/>
      <c r="AX494" s="64"/>
      <c r="AY494" s="64"/>
      <c r="AZ494" s="64"/>
      <c r="BA494" s="64"/>
      <c r="BB494" s="137">
        <v>65.05</v>
      </c>
      <c r="BC494" s="137"/>
      <c r="BD494" s="137"/>
      <c r="BE494" s="137"/>
      <c r="BF494" s="137"/>
      <c r="BG494" s="137"/>
      <c r="BH494" s="138">
        <f t="shared" ref="BH494:BH502" si="51">IF(B494="V",E494,IF(OR(B494="K",B494="L"),ROUNDUP(INDEX($N$115:$V$117,IF(B494="K",2,3),1+F494)*D494/C494,0),"fout"))*IF(I494="",1,I494)*IF(J494="",1,J494)*W494</f>
        <v>1</v>
      </c>
      <c r="BI494" s="138"/>
      <c r="BJ494" s="138"/>
      <c r="BK494" s="138"/>
      <c r="BL494" s="138"/>
      <c r="BM494" s="138"/>
      <c r="BN494" s="139">
        <f t="shared" si="49"/>
        <v>65.05</v>
      </c>
      <c r="BO494" s="140"/>
      <c r="BP494" s="140"/>
      <c r="BQ494" s="140"/>
      <c r="BR494" s="140"/>
      <c r="BS494" s="140"/>
      <c r="BT494" s="44"/>
      <c r="BX494" s="16"/>
      <c r="BY494" s="16"/>
      <c r="BZ494" s="16"/>
    </row>
    <row r="495" spans="1:78" ht="12.75" customHeight="1" x14ac:dyDescent="0.2">
      <c r="A495" s="14" t="s">
        <v>56</v>
      </c>
      <c r="B495" s="14" t="s">
        <v>166</v>
      </c>
      <c r="C495" s="14">
        <v>1</v>
      </c>
      <c r="D495" s="14">
        <v>1</v>
      </c>
      <c r="F495" s="14">
        <f t="shared" si="50"/>
        <v>7</v>
      </c>
      <c r="G495" s="14" t="s">
        <v>168</v>
      </c>
      <c r="I495" s="14">
        <f>IF(OR($AV$120="",$AV$120=Instellingen!$A$21),1,0)</f>
        <v>1</v>
      </c>
      <c r="W495" s="14">
        <f t="shared" si="41"/>
        <v>1</v>
      </c>
      <c r="X495" s="14" t="str">
        <f t="shared" si="47"/>
        <v>7GN</v>
      </c>
      <c r="AA495" s="38"/>
      <c r="AE495" s="131">
        <v>9789048717224</v>
      </c>
      <c r="AF495" s="131"/>
      <c r="AG495" s="131"/>
      <c r="AH495" s="131"/>
      <c r="AI495" s="131"/>
      <c r="AJ495" s="131"/>
      <c r="AK495" s="131"/>
      <c r="AL495" s="131"/>
      <c r="AM495" s="131"/>
      <c r="AN495" s="60" t="s">
        <v>143</v>
      </c>
      <c r="AO495" s="53"/>
      <c r="AP495" s="53"/>
      <c r="AQ495" s="53"/>
      <c r="AR495" s="53"/>
      <c r="AS495" s="53"/>
      <c r="AT495" s="61"/>
      <c r="AU495" s="59"/>
      <c r="AV495" s="59"/>
      <c r="AW495" s="59"/>
      <c r="AX495" s="59"/>
      <c r="AY495" s="59"/>
      <c r="AZ495" s="59"/>
      <c r="BA495" s="59"/>
      <c r="BB495" s="132">
        <v>65.05</v>
      </c>
      <c r="BC495" s="132"/>
      <c r="BD495" s="132"/>
      <c r="BE495" s="132"/>
      <c r="BF495" s="132"/>
      <c r="BG495" s="132"/>
      <c r="BH495" s="133">
        <f t="shared" si="51"/>
        <v>1</v>
      </c>
      <c r="BI495" s="133"/>
      <c r="BJ495" s="133"/>
      <c r="BK495" s="133"/>
      <c r="BL495" s="133"/>
      <c r="BM495" s="133"/>
      <c r="BN495" s="134">
        <f t="shared" si="49"/>
        <v>65.05</v>
      </c>
      <c r="BO495" s="135"/>
      <c r="BP495" s="135"/>
      <c r="BQ495" s="135"/>
      <c r="BR495" s="135"/>
      <c r="BS495" s="135"/>
      <c r="BT495" s="44"/>
      <c r="BX495" s="16"/>
      <c r="BY495" s="16"/>
      <c r="BZ495" s="16"/>
    </row>
    <row r="496" spans="1:78" ht="12.75" customHeight="1" x14ac:dyDescent="0.2">
      <c r="A496" s="14" t="s">
        <v>57</v>
      </c>
      <c r="B496" s="14" t="s">
        <v>167</v>
      </c>
      <c r="C496" s="14">
        <v>5</v>
      </c>
      <c r="D496" s="14">
        <v>1</v>
      </c>
      <c r="F496" s="14">
        <f t="shared" si="50"/>
        <v>7</v>
      </c>
      <c r="G496" s="14" t="s">
        <v>168</v>
      </c>
      <c r="J496" s="14">
        <f>IF(OR($AV$124="",$AV$124=Instellingen!$A$21),1,0)</f>
        <v>1</v>
      </c>
      <c r="W496" s="14">
        <f t="shared" si="41"/>
        <v>1</v>
      </c>
      <c r="X496" s="14" t="str">
        <f t="shared" si="47"/>
        <v>7VN</v>
      </c>
      <c r="AA496" s="38"/>
      <c r="AE496" s="136">
        <v>9789048717217</v>
      </c>
      <c r="AF496" s="136"/>
      <c r="AG496" s="136"/>
      <c r="AH496" s="136"/>
      <c r="AI496" s="136"/>
      <c r="AJ496" s="136"/>
      <c r="AK496" s="136"/>
      <c r="AL496" s="136"/>
      <c r="AM496" s="136"/>
      <c r="AN496" s="63" t="s">
        <v>200</v>
      </c>
      <c r="AO496" s="62"/>
      <c r="AP496" s="62"/>
      <c r="AQ496" s="62"/>
      <c r="AR496" s="62"/>
      <c r="AS496" s="62"/>
      <c r="AT496" s="63"/>
      <c r="AU496" s="64"/>
      <c r="AV496" s="64"/>
      <c r="AW496" s="64"/>
      <c r="AX496" s="64"/>
      <c r="AY496" s="64"/>
      <c r="AZ496" s="64"/>
      <c r="BA496" s="64"/>
      <c r="BB496" s="137">
        <v>16.350000000000001</v>
      </c>
      <c r="BC496" s="137"/>
      <c r="BD496" s="137"/>
      <c r="BE496" s="137"/>
      <c r="BF496" s="137"/>
      <c r="BG496" s="137"/>
      <c r="BH496" s="138">
        <f t="shared" si="51"/>
        <v>5</v>
      </c>
      <c r="BI496" s="138"/>
      <c r="BJ496" s="138"/>
      <c r="BK496" s="138"/>
      <c r="BL496" s="138"/>
      <c r="BM496" s="138"/>
      <c r="BN496" s="139">
        <f t="shared" si="49"/>
        <v>81.75</v>
      </c>
      <c r="BO496" s="140"/>
      <c r="BP496" s="140"/>
      <c r="BQ496" s="140"/>
      <c r="BR496" s="140"/>
      <c r="BS496" s="140"/>
      <c r="BT496" s="44"/>
      <c r="BX496" s="16"/>
      <c r="BY496" s="16"/>
      <c r="BZ496" s="16"/>
    </row>
    <row r="497" spans="1:78" ht="12.75" customHeight="1" x14ac:dyDescent="0.2">
      <c r="A497" s="14" t="s">
        <v>57</v>
      </c>
      <c r="B497" s="14" t="s">
        <v>167</v>
      </c>
      <c r="C497" s="14">
        <v>5</v>
      </c>
      <c r="D497" s="14">
        <v>1</v>
      </c>
      <c r="F497" s="14">
        <f t="shared" si="50"/>
        <v>7</v>
      </c>
      <c r="G497" s="14" t="s">
        <v>168</v>
      </c>
      <c r="J497" s="14">
        <f>IF(OR($AV$124="",$AV$124=Instellingen!$A$21),1,0)</f>
        <v>1</v>
      </c>
      <c r="W497" s="14">
        <f t="shared" si="41"/>
        <v>1</v>
      </c>
      <c r="X497" s="14" t="str">
        <f t="shared" si="47"/>
        <v>7VN</v>
      </c>
      <c r="AA497" s="38"/>
      <c r="AE497" s="131">
        <v>9789048717231</v>
      </c>
      <c r="AF497" s="131"/>
      <c r="AG497" s="131"/>
      <c r="AH497" s="131"/>
      <c r="AI497" s="131"/>
      <c r="AJ497" s="131"/>
      <c r="AK497" s="131"/>
      <c r="AL497" s="131"/>
      <c r="AM497" s="131"/>
      <c r="AN497" s="60" t="s">
        <v>201</v>
      </c>
      <c r="AO497" s="53"/>
      <c r="AP497" s="53"/>
      <c r="AQ497" s="53"/>
      <c r="AR497" s="53"/>
      <c r="AS497" s="53"/>
      <c r="AT497" s="61"/>
      <c r="AU497" s="59"/>
      <c r="AV497" s="59"/>
      <c r="AW497" s="59"/>
      <c r="AX497" s="59"/>
      <c r="AY497" s="59"/>
      <c r="AZ497" s="59"/>
      <c r="BA497" s="59"/>
      <c r="BB497" s="132">
        <v>16.350000000000001</v>
      </c>
      <c r="BC497" s="132"/>
      <c r="BD497" s="132"/>
      <c r="BE497" s="132"/>
      <c r="BF497" s="132"/>
      <c r="BG497" s="132"/>
      <c r="BH497" s="133">
        <f t="shared" si="51"/>
        <v>5</v>
      </c>
      <c r="BI497" s="133"/>
      <c r="BJ497" s="133"/>
      <c r="BK497" s="133"/>
      <c r="BL497" s="133"/>
      <c r="BM497" s="133"/>
      <c r="BN497" s="134">
        <f t="shared" si="49"/>
        <v>81.75</v>
      </c>
      <c r="BO497" s="135"/>
      <c r="BP497" s="135"/>
      <c r="BQ497" s="135"/>
      <c r="BR497" s="135"/>
      <c r="BS497" s="135"/>
      <c r="BT497" s="44"/>
      <c r="BX497" s="16"/>
      <c r="BY497" s="16"/>
      <c r="BZ497" s="16"/>
    </row>
    <row r="498" spans="1:78" ht="12.75" customHeight="1" x14ac:dyDescent="0.2">
      <c r="A498" s="14" t="s">
        <v>56</v>
      </c>
      <c r="B498" s="14" t="s">
        <v>166</v>
      </c>
      <c r="C498" s="14">
        <v>1</v>
      </c>
      <c r="D498" s="14">
        <v>2</v>
      </c>
      <c r="F498" s="14">
        <f t="shared" si="50"/>
        <v>7</v>
      </c>
      <c r="G498" s="14" t="s">
        <v>168</v>
      </c>
      <c r="I498" s="14">
        <f>IF(OR($AV$120="",$AV$120=Instellingen!$A$21),1,0)</f>
        <v>1</v>
      </c>
      <c r="W498" s="14">
        <f t="shared" si="41"/>
        <v>1</v>
      </c>
      <c r="X498" s="14" t="str">
        <f t="shared" si="47"/>
        <v>7GN</v>
      </c>
      <c r="AA498" s="38"/>
      <c r="AE498" s="136">
        <v>9789048717194</v>
      </c>
      <c r="AF498" s="136"/>
      <c r="AG498" s="136"/>
      <c r="AH498" s="136"/>
      <c r="AI498" s="136"/>
      <c r="AJ498" s="136"/>
      <c r="AK498" s="136"/>
      <c r="AL498" s="136"/>
      <c r="AM498" s="136"/>
      <c r="AN498" s="63" t="s">
        <v>146</v>
      </c>
      <c r="AO498" s="62"/>
      <c r="AP498" s="62"/>
      <c r="AQ498" s="62"/>
      <c r="AR498" s="62"/>
      <c r="AS498" s="62"/>
      <c r="AT498" s="63"/>
      <c r="AU498" s="64"/>
      <c r="AV498" s="64"/>
      <c r="AW498" s="64"/>
      <c r="AX498" s="64"/>
      <c r="AY498" s="64"/>
      <c r="AZ498" s="64"/>
      <c r="BA498" s="64"/>
      <c r="BB498" s="137">
        <v>10.55</v>
      </c>
      <c r="BC498" s="137"/>
      <c r="BD498" s="137"/>
      <c r="BE498" s="137"/>
      <c r="BF498" s="137"/>
      <c r="BG498" s="137"/>
      <c r="BH498" s="138">
        <f t="shared" si="51"/>
        <v>2</v>
      </c>
      <c r="BI498" s="138"/>
      <c r="BJ498" s="138"/>
      <c r="BK498" s="138"/>
      <c r="BL498" s="138"/>
      <c r="BM498" s="138"/>
      <c r="BN498" s="139">
        <f t="shared" si="49"/>
        <v>21.1</v>
      </c>
      <c r="BO498" s="140"/>
      <c r="BP498" s="140"/>
      <c r="BQ498" s="140"/>
      <c r="BR498" s="140"/>
      <c r="BS498" s="140"/>
      <c r="BT498" s="44"/>
      <c r="BX498" s="16"/>
      <c r="BY498" s="16"/>
      <c r="BZ498" s="16"/>
    </row>
    <row r="499" spans="1:78" ht="12.75" customHeight="1" x14ac:dyDescent="0.2">
      <c r="A499" s="14" t="s">
        <v>56</v>
      </c>
      <c r="B499" s="14" t="s">
        <v>166</v>
      </c>
      <c r="C499" s="14">
        <v>1</v>
      </c>
      <c r="D499" s="14">
        <v>2</v>
      </c>
      <c r="F499" s="14">
        <f t="shared" si="50"/>
        <v>7</v>
      </c>
      <c r="G499" s="14" t="s">
        <v>168</v>
      </c>
      <c r="I499" s="14">
        <f>IF(OR($AV$120="",$AV$120=Instellingen!$A$21),1,0)</f>
        <v>1</v>
      </c>
      <c r="W499" s="14">
        <f t="shared" si="41"/>
        <v>1</v>
      </c>
      <c r="X499" s="14" t="str">
        <f t="shared" si="47"/>
        <v>7GN</v>
      </c>
      <c r="AA499" s="49"/>
      <c r="AE499" s="131">
        <v>9789048717248</v>
      </c>
      <c r="AF499" s="131"/>
      <c r="AG499" s="131"/>
      <c r="AH499" s="131"/>
      <c r="AI499" s="131"/>
      <c r="AJ499" s="131"/>
      <c r="AK499" s="131"/>
      <c r="AL499" s="131"/>
      <c r="AM499" s="131"/>
      <c r="AN499" s="60" t="s">
        <v>147</v>
      </c>
      <c r="AO499" s="53"/>
      <c r="AP499" s="53"/>
      <c r="AQ499" s="53"/>
      <c r="AR499" s="53"/>
      <c r="AS499" s="53"/>
      <c r="AT499" s="61"/>
      <c r="AU499" s="59"/>
      <c r="AV499" s="59"/>
      <c r="AW499" s="59"/>
      <c r="AX499" s="59"/>
      <c r="AY499" s="59"/>
      <c r="AZ499" s="59"/>
      <c r="BA499" s="59"/>
      <c r="BB499" s="132">
        <v>10.55</v>
      </c>
      <c r="BC499" s="132"/>
      <c r="BD499" s="132"/>
      <c r="BE499" s="132"/>
      <c r="BF499" s="132"/>
      <c r="BG499" s="132"/>
      <c r="BH499" s="133">
        <f t="shared" si="51"/>
        <v>2</v>
      </c>
      <c r="BI499" s="133"/>
      <c r="BJ499" s="133"/>
      <c r="BK499" s="133"/>
      <c r="BL499" s="133"/>
      <c r="BM499" s="133"/>
      <c r="BN499" s="134">
        <f t="shared" si="49"/>
        <v>21.1</v>
      </c>
      <c r="BO499" s="135"/>
      <c r="BP499" s="135"/>
      <c r="BQ499" s="135"/>
      <c r="BR499" s="135"/>
      <c r="BS499" s="135"/>
      <c r="BT499" s="44"/>
      <c r="BX499" s="16"/>
      <c r="BY499" s="16"/>
      <c r="BZ499" s="16"/>
    </row>
    <row r="500" spans="1:78" ht="12.75" customHeight="1" x14ac:dyDescent="0.2">
      <c r="A500" s="14" t="s">
        <v>56</v>
      </c>
      <c r="B500" s="14" t="s">
        <v>166</v>
      </c>
      <c r="C500" s="14">
        <v>1</v>
      </c>
      <c r="D500" s="14">
        <v>1</v>
      </c>
      <c r="F500" s="14">
        <f t="shared" si="50"/>
        <v>7</v>
      </c>
      <c r="G500" s="14" t="s">
        <v>168</v>
      </c>
      <c r="I500" s="14">
        <f>IF(OR($AV$120="",$AV$120=Instellingen!$A$21),1,0)</f>
        <v>1</v>
      </c>
      <c r="W500" s="14">
        <f t="shared" si="41"/>
        <v>1</v>
      </c>
      <c r="X500" s="14" t="str">
        <f t="shared" si="47"/>
        <v>7GN</v>
      </c>
      <c r="AA500" s="50"/>
      <c r="AE500" s="136">
        <v>9789048717187</v>
      </c>
      <c r="AF500" s="136"/>
      <c r="AG500" s="136"/>
      <c r="AH500" s="136"/>
      <c r="AI500" s="136"/>
      <c r="AJ500" s="136"/>
      <c r="AK500" s="136"/>
      <c r="AL500" s="136"/>
      <c r="AM500" s="136"/>
      <c r="AN500" s="63" t="s">
        <v>148</v>
      </c>
      <c r="AO500" s="62"/>
      <c r="AP500" s="62"/>
      <c r="AQ500" s="62"/>
      <c r="AR500" s="62"/>
      <c r="AS500" s="62"/>
      <c r="AT500" s="63"/>
      <c r="AU500" s="64"/>
      <c r="AV500" s="64"/>
      <c r="AW500" s="64"/>
      <c r="AX500" s="64"/>
      <c r="AY500" s="64"/>
      <c r="AZ500" s="64"/>
      <c r="BA500" s="64"/>
      <c r="BB500" s="137">
        <v>97.25</v>
      </c>
      <c r="BC500" s="137"/>
      <c r="BD500" s="137"/>
      <c r="BE500" s="137"/>
      <c r="BF500" s="137"/>
      <c r="BG500" s="137"/>
      <c r="BH500" s="138">
        <f t="shared" si="51"/>
        <v>1</v>
      </c>
      <c r="BI500" s="138"/>
      <c r="BJ500" s="138"/>
      <c r="BK500" s="138"/>
      <c r="BL500" s="138"/>
      <c r="BM500" s="138"/>
      <c r="BN500" s="139">
        <f t="shared" si="49"/>
        <v>97.25</v>
      </c>
      <c r="BO500" s="140"/>
      <c r="BP500" s="140"/>
      <c r="BQ500" s="140"/>
      <c r="BR500" s="140"/>
      <c r="BS500" s="140"/>
      <c r="BT500" s="44"/>
      <c r="BX500" s="16"/>
      <c r="BY500" s="16"/>
      <c r="BZ500" s="16"/>
    </row>
    <row r="501" spans="1:78" ht="12.75" hidden="1" customHeight="1" x14ac:dyDescent="0.2">
      <c r="A501" s="14" t="s">
        <v>56</v>
      </c>
      <c r="B501" s="14" t="s">
        <v>166</v>
      </c>
      <c r="C501" s="14">
        <v>1</v>
      </c>
      <c r="D501" s="14">
        <v>1</v>
      </c>
      <c r="F501" s="14">
        <f t="shared" si="50"/>
        <v>7</v>
      </c>
      <c r="G501" s="14" t="s">
        <v>168</v>
      </c>
      <c r="I501" s="14">
        <f>IF(OR($AV$120="",$AV$120=Instellingen!$A$21),1,0)</f>
        <v>1</v>
      </c>
      <c r="W501" s="14">
        <f t="shared" ref="W501:W512" si="52">IF(F501="","",HLOOKUP(F501,$N$113:$V$119,7,0))</f>
        <v>1</v>
      </c>
      <c r="X501" s="14" t="str">
        <f t="shared" ref="X501:X512" si="53">CONCATENATE(F501,A501,G501)</f>
        <v>7GN</v>
      </c>
      <c r="AA501" s="50"/>
      <c r="AE501" s="131"/>
      <c r="AF501" s="131"/>
      <c r="AG501" s="131"/>
      <c r="AH501" s="131"/>
      <c r="AI501" s="131"/>
      <c r="AJ501" s="131"/>
      <c r="AK501" s="131"/>
      <c r="AL501" s="131"/>
      <c r="AM501" s="131"/>
      <c r="AN501" s="60"/>
      <c r="AO501" s="53"/>
      <c r="AP501" s="53"/>
      <c r="AQ501" s="53"/>
      <c r="AR501" s="53"/>
      <c r="AS501" s="53"/>
      <c r="AT501" s="61"/>
      <c r="AU501" s="59"/>
      <c r="AV501" s="59"/>
      <c r="AW501" s="59"/>
      <c r="AX501" s="59"/>
      <c r="AY501" s="59"/>
      <c r="AZ501" s="59"/>
      <c r="BA501" s="59"/>
      <c r="BB501" s="132"/>
      <c r="BC501" s="132"/>
      <c r="BD501" s="132"/>
      <c r="BE501" s="132"/>
      <c r="BF501" s="132"/>
      <c r="BG501" s="132"/>
      <c r="BH501" s="133"/>
      <c r="BI501" s="133"/>
      <c r="BJ501" s="133"/>
      <c r="BK501" s="133"/>
      <c r="BL501" s="133"/>
      <c r="BM501" s="133"/>
      <c r="BN501" s="134" t="str">
        <f t="shared" si="49"/>
        <v/>
      </c>
      <c r="BO501" s="135"/>
      <c r="BP501" s="135"/>
      <c r="BQ501" s="135"/>
      <c r="BR501" s="135"/>
      <c r="BS501" s="135"/>
      <c r="BT501" s="44"/>
      <c r="BX501" s="16"/>
      <c r="BY501" s="16"/>
      <c r="BZ501" s="16"/>
    </row>
    <row r="502" spans="1:78" ht="12.75" customHeight="1" thickBot="1" x14ac:dyDescent="0.25">
      <c r="A502" s="14" t="s">
        <v>56</v>
      </c>
      <c r="B502" s="14" t="s">
        <v>167</v>
      </c>
      <c r="C502" s="14">
        <v>1</v>
      </c>
      <c r="D502" s="14">
        <v>0.5</v>
      </c>
      <c r="F502" s="14">
        <f t="shared" si="50"/>
        <v>7</v>
      </c>
      <c r="G502" s="14" t="s">
        <v>168</v>
      </c>
      <c r="I502" s="14">
        <v>1</v>
      </c>
      <c r="J502" s="14" t="s">
        <v>173</v>
      </c>
      <c r="W502" s="14">
        <f t="shared" si="52"/>
        <v>1</v>
      </c>
      <c r="X502" s="14" t="str">
        <f t="shared" si="53"/>
        <v>7GN</v>
      </c>
      <c r="AA502" s="50"/>
      <c r="AE502" s="131">
        <v>9789048717200</v>
      </c>
      <c r="AF502" s="131"/>
      <c r="AG502" s="131"/>
      <c r="AH502" s="131"/>
      <c r="AI502" s="131"/>
      <c r="AJ502" s="131"/>
      <c r="AK502" s="131"/>
      <c r="AL502" s="131"/>
      <c r="AM502" s="131"/>
      <c r="AN502" s="125" t="s">
        <v>150</v>
      </c>
      <c r="AO502" s="126"/>
      <c r="AP502" s="126"/>
      <c r="AQ502" s="126"/>
      <c r="AR502" s="126"/>
      <c r="AS502" s="126"/>
      <c r="AT502" s="125"/>
      <c r="AU502" s="127"/>
      <c r="AV502" s="127"/>
      <c r="AW502" s="127"/>
      <c r="AX502" s="127"/>
      <c r="AY502" s="127"/>
      <c r="AZ502" s="127"/>
      <c r="BA502" s="127"/>
      <c r="BB502" s="146">
        <v>11.4</v>
      </c>
      <c r="BC502" s="146"/>
      <c r="BD502" s="146"/>
      <c r="BE502" s="146"/>
      <c r="BF502" s="146"/>
      <c r="BG502" s="146"/>
      <c r="BH502" s="147">
        <f t="shared" si="51"/>
        <v>13</v>
      </c>
      <c r="BI502" s="147"/>
      <c r="BJ502" s="147"/>
      <c r="BK502" s="147"/>
      <c r="BL502" s="147"/>
      <c r="BM502" s="147"/>
      <c r="BN502" s="148">
        <f t="shared" si="49"/>
        <v>148.20000000000002</v>
      </c>
      <c r="BO502" s="150"/>
      <c r="BP502" s="150"/>
      <c r="BQ502" s="150"/>
      <c r="BR502" s="150"/>
      <c r="BS502" s="150"/>
      <c r="BT502" s="44"/>
      <c r="BX502" s="16"/>
      <c r="BY502" s="16"/>
      <c r="BZ502" s="16"/>
    </row>
    <row r="503" spans="1:78" ht="12.75" hidden="1" customHeight="1" x14ac:dyDescent="0.2">
      <c r="F503" s="14">
        <f>F478</f>
        <v>7</v>
      </c>
      <c r="W503" s="14">
        <f t="shared" si="52"/>
        <v>1</v>
      </c>
      <c r="X503" s="14" t="str">
        <f t="shared" si="53"/>
        <v>7</v>
      </c>
      <c r="AA503" s="50"/>
      <c r="AE503" s="131"/>
      <c r="AF503" s="131"/>
      <c r="AG503" s="131"/>
      <c r="AH503" s="131"/>
      <c r="AI503" s="131"/>
      <c r="AJ503" s="131"/>
      <c r="AK503" s="131"/>
      <c r="AL503" s="131"/>
      <c r="AM503" s="131"/>
      <c r="AN503" s="60"/>
      <c r="AO503" s="53"/>
      <c r="AP503" s="53"/>
      <c r="AQ503" s="53"/>
      <c r="AR503" s="53"/>
      <c r="AS503" s="53"/>
      <c r="AT503" s="61"/>
      <c r="AU503" s="59"/>
      <c r="AV503" s="59"/>
      <c r="AW503" s="59"/>
      <c r="AX503" s="59"/>
      <c r="AY503" s="59"/>
      <c r="AZ503" s="59"/>
      <c r="BA503" s="59"/>
      <c r="BB503" s="132"/>
      <c r="BC503" s="132"/>
      <c r="BD503" s="132"/>
      <c r="BE503" s="132"/>
      <c r="BF503" s="132"/>
      <c r="BG503" s="132"/>
      <c r="BH503" s="133"/>
      <c r="BI503" s="133"/>
      <c r="BJ503" s="133"/>
      <c r="BK503" s="133"/>
      <c r="BL503" s="133"/>
      <c r="BM503" s="133"/>
      <c r="BN503" s="134" t="str">
        <f t="shared" si="49"/>
        <v/>
      </c>
      <c r="BO503" s="135"/>
      <c r="BP503" s="135"/>
      <c r="BQ503" s="135"/>
      <c r="BR503" s="135"/>
      <c r="BS503" s="135"/>
      <c r="BT503" s="44"/>
      <c r="BX503" s="16"/>
      <c r="BY503" s="16"/>
      <c r="BZ503" s="16"/>
    </row>
    <row r="504" spans="1:78" ht="12.75" hidden="1" customHeight="1" x14ac:dyDescent="0.2">
      <c r="F504" s="14">
        <f t="shared" si="50"/>
        <v>7</v>
      </c>
      <c r="W504" s="14">
        <f t="shared" si="52"/>
        <v>1</v>
      </c>
      <c r="X504" s="14" t="str">
        <f t="shared" si="53"/>
        <v>7</v>
      </c>
      <c r="AA504" s="50"/>
      <c r="AE504" s="136"/>
      <c r="AF504" s="136"/>
      <c r="AG504" s="136"/>
      <c r="AH504" s="136"/>
      <c r="AI504" s="136"/>
      <c r="AJ504" s="136"/>
      <c r="AK504" s="136"/>
      <c r="AL504" s="136"/>
      <c r="AM504" s="136"/>
      <c r="AN504" s="63"/>
      <c r="AO504" s="62"/>
      <c r="AP504" s="62"/>
      <c r="AQ504" s="62"/>
      <c r="AR504" s="62"/>
      <c r="AS504" s="62"/>
      <c r="AT504" s="63"/>
      <c r="AU504" s="64"/>
      <c r="AV504" s="64"/>
      <c r="AW504" s="64"/>
      <c r="AX504" s="64"/>
      <c r="AY504" s="64"/>
      <c r="AZ504" s="64"/>
      <c r="BA504" s="64"/>
      <c r="BB504" s="137"/>
      <c r="BC504" s="137"/>
      <c r="BD504" s="137"/>
      <c r="BE504" s="137"/>
      <c r="BF504" s="137"/>
      <c r="BG504" s="137"/>
      <c r="BH504" s="138"/>
      <c r="BI504" s="138"/>
      <c r="BJ504" s="138"/>
      <c r="BK504" s="138"/>
      <c r="BL504" s="138"/>
      <c r="BM504" s="138"/>
      <c r="BN504" s="139" t="str">
        <f t="shared" si="49"/>
        <v/>
      </c>
      <c r="BO504" s="140"/>
      <c r="BP504" s="140"/>
      <c r="BQ504" s="140"/>
      <c r="BR504" s="140"/>
      <c r="BS504" s="140"/>
      <c r="BT504" s="44"/>
      <c r="BX504" s="16"/>
      <c r="BY504" s="16"/>
      <c r="BZ504" s="16"/>
    </row>
    <row r="505" spans="1:78" ht="12.75" hidden="1" customHeight="1" x14ac:dyDescent="0.2">
      <c r="F505" s="14">
        <f t="shared" si="50"/>
        <v>7</v>
      </c>
      <c r="W505" s="14">
        <f t="shared" si="52"/>
        <v>1</v>
      </c>
      <c r="X505" s="14" t="str">
        <f t="shared" si="53"/>
        <v>7</v>
      </c>
      <c r="AA505" s="50"/>
      <c r="AE505" s="131"/>
      <c r="AF505" s="131"/>
      <c r="AG505" s="131"/>
      <c r="AH505" s="131"/>
      <c r="AI505" s="131"/>
      <c r="AJ505" s="131"/>
      <c r="AK505" s="131"/>
      <c r="AL505" s="131"/>
      <c r="AM505" s="131"/>
      <c r="AN505" s="60"/>
      <c r="AO505" s="53"/>
      <c r="AP505" s="53"/>
      <c r="AQ505" s="53"/>
      <c r="AR505" s="53"/>
      <c r="AS505" s="53"/>
      <c r="AT505" s="61"/>
      <c r="AU505" s="59"/>
      <c r="AV505" s="59"/>
      <c r="AW505" s="59"/>
      <c r="AX505" s="59"/>
      <c r="AY505" s="59"/>
      <c r="AZ505" s="59"/>
      <c r="BA505" s="59"/>
      <c r="BB505" s="132"/>
      <c r="BC505" s="132"/>
      <c r="BD505" s="132"/>
      <c r="BE505" s="132"/>
      <c r="BF505" s="132"/>
      <c r="BG505" s="132"/>
      <c r="BH505" s="133"/>
      <c r="BI505" s="133"/>
      <c r="BJ505" s="133"/>
      <c r="BK505" s="133"/>
      <c r="BL505" s="133"/>
      <c r="BM505" s="133"/>
      <c r="BN505" s="134" t="str">
        <f t="shared" si="49"/>
        <v/>
      </c>
      <c r="BO505" s="135"/>
      <c r="BP505" s="135"/>
      <c r="BQ505" s="135"/>
      <c r="BR505" s="135"/>
      <c r="BS505" s="135"/>
      <c r="BT505" s="44"/>
      <c r="BX505" s="16"/>
      <c r="BY505" s="16"/>
      <c r="BZ505" s="16"/>
    </row>
    <row r="506" spans="1:78" ht="12.75" hidden="1" customHeight="1" x14ac:dyDescent="0.2">
      <c r="F506" s="14">
        <f t="shared" si="50"/>
        <v>7</v>
      </c>
      <c r="W506" s="14">
        <f t="shared" si="52"/>
        <v>1</v>
      </c>
      <c r="X506" s="14" t="str">
        <f t="shared" si="53"/>
        <v>7</v>
      </c>
      <c r="AA506" s="50"/>
      <c r="AE506" s="136"/>
      <c r="AF506" s="136"/>
      <c r="AG506" s="136"/>
      <c r="AH506" s="136"/>
      <c r="AI506" s="136"/>
      <c r="AJ506" s="136"/>
      <c r="AK506" s="136"/>
      <c r="AL506" s="136"/>
      <c r="AM506" s="136"/>
      <c r="AN506" s="63"/>
      <c r="AO506" s="62"/>
      <c r="AP506" s="62"/>
      <c r="AQ506" s="62"/>
      <c r="AR506" s="62"/>
      <c r="AS506" s="62"/>
      <c r="AT506" s="63"/>
      <c r="AU506" s="64"/>
      <c r="AV506" s="64"/>
      <c r="AW506" s="64"/>
      <c r="AX506" s="64"/>
      <c r="AY506" s="64"/>
      <c r="AZ506" s="64"/>
      <c r="BA506" s="64"/>
      <c r="BB506" s="137"/>
      <c r="BC506" s="137"/>
      <c r="BD506" s="137"/>
      <c r="BE506" s="137"/>
      <c r="BF506" s="137"/>
      <c r="BG506" s="137"/>
      <c r="BH506" s="138"/>
      <c r="BI506" s="138"/>
      <c r="BJ506" s="138"/>
      <c r="BK506" s="138"/>
      <c r="BL506" s="138"/>
      <c r="BM506" s="138"/>
      <c r="BN506" s="139" t="str">
        <f t="shared" si="49"/>
        <v/>
      </c>
      <c r="BO506" s="140"/>
      <c r="BP506" s="140"/>
      <c r="BQ506" s="140"/>
      <c r="BR506" s="140"/>
      <c r="BS506" s="140"/>
      <c r="BT506" s="44"/>
      <c r="BX506" s="16"/>
      <c r="BY506" s="16"/>
      <c r="BZ506" s="16"/>
    </row>
    <row r="507" spans="1:78" ht="12.75" hidden="1" customHeight="1" x14ac:dyDescent="0.2">
      <c r="F507" s="14">
        <f t="shared" si="50"/>
        <v>7</v>
      </c>
      <c r="W507" s="14">
        <f t="shared" si="52"/>
        <v>1</v>
      </c>
      <c r="X507" s="14" t="str">
        <f t="shared" si="53"/>
        <v>7</v>
      </c>
      <c r="AA507" s="50"/>
      <c r="AE507" s="131"/>
      <c r="AF507" s="131"/>
      <c r="AG507" s="131"/>
      <c r="AH507" s="131"/>
      <c r="AI507" s="131"/>
      <c r="AJ507" s="131"/>
      <c r="AK507" s="131"/>
      <c r="AL507" s="131"/>
      <c r="AM507" s="131"/>
      <c r="AN507" s="60"/>
      <c r="AO507" s="53"/>
      <c r="AP507" s="53"/>
      <c r="AQ507" s="53"/>
      <c r="AR507" s="53"/>
      <c r="AS507" s="53"/>
      <c r="AT507" s="61"/>
      <c r="AU507" s="59"/>
      <c r="AV507" s="59"/>
      <c r="AW507" s="59"/>
      <c r="AX507" s="59"/>
      <c r="AY507" s="59"/>
      <c r="AZ507" s="59"/>
      <c r="BA507" s="59"/>
      <c r="BB507" s="132"/>
      <c r="BC507" s="132"/>
      <c r="BD507" s="132"/>
      <c r="BE507" s="132"/>
      <c r="BF507" s="132"/>
      <c r="BG507" s="132"/>
      <c r="BH507" s="133"/>
      <c r="BI507" s="133"/>
      <c r="BJ507" s="133"/>
      <c r="BK507" s="133"/>
      <c r="BL507" s="133"/>
      <c r="BM507" s="133"/>
      <c r="BN507" s="134" t="str">
        <f t="shared" si="49"/>
        <v/>
      </c>
      <c r="BO507" s="135"/>
      <c r="BP507" s="135"/>
      <c r="BQ507" s="135"/>
      <c r="BR507" s="135"/>
      <c r="BS507" s="135"/>
      <c r="BT507" s="44"/>
      <c r="BX507" s="16"/>
      <c r="BY507" s="16"/>
      <c r="BZ507" s="16"/>
    </row>
    <row r="508" spans="1:78" ht="12.75" hidden="1" customHeight="1" x14ac:dyDescent="0.2">
      <c r="F508" s="14">
        <f t="shared" si="50"/>
        <v>7</v>
      </c>
      <c r="W508" s="14">
        <f t="shared" si="52"/>
        <v>1</v>
      </c>
      <c r="X508" s="14" t="str">
        <f t="shared" si="53"/>
        <v>7</v>
      </c>
      <c r="AA508" s="50"/>
      <c r="AE508" s="136"/>
      <c r="AF508" s="136"/>
      <c r="AG508" s="136"/>
      <c r="AH508" s="136"/>
      <c r="AI508" s="136"/>
      <c r="AJ508" s="136"/>
      <c r="AK508" s="136"/>
      <c r="AL508" s="136"/>
      <c r="AM508" s="136"/>
      <c r="AN508" s="63"/>
      <c r="AO508" s="62"/>
      <c r="AP508" s="62"/>
      <c r="AQ508" s="62"/>
      <c r="AR508" s="62"/>
      <c r="AS508" s="62"/>
      <c r="AT508" s="63"/>
      <c r="AU508" s="64"/>
      <c r="AV508" s="64"/>
      <c r="AW508" s="64"/>
      <c r="AX508" s="64"/>
      <c r="AY508" s="64"/>
      <c r="AZ508" s="64"/>
      <c r="BA508" s="64"/>
      <c r="BB508" s="137"/>
      <c r="BC508" s="137"/>
      <c r="BD508" s="137"/>
      <c r="BE508" s="137"/>
      <c r="BF508" s="137"/>
      <c r="BG508" s="137"/>
      <c r="BH508" s="138"/>
      <c r="BI508" s="138"/>
      <c r="BJ508" s="138"/>
      <c r="BK508" s="138"/>
      <c r="BL508" s="138"/>
      <c r="BM508" s="138"/>
      <c r="BN508" s="139" t="str">
        <f t="shared" si="49"/>
        <v/>
      </c>
      <c r="BO508" s="140"/>
      <c r="BP508" s="140"/>
      <c r="BQ508" s="140"/>
      <c r="BR508" s="140"/>
      <c r="BS508" s="140"/>
      <c r="BT508" s="44"/>
      <c r="BX508" s="16"/>
      <c r="BY508" s="16"/>
      <c r="BZ508" s="16"/>
    </row>
    <row r="509" spans="1:78" ht="12.75" hidden="1" customHeight="1" x14ac:dyDescent="0.2">
      <c r="F509" s="14">
        <f t="shared" si="50"/>
        <v>7</v>
      </c>
      <c r="W509" s="14">
        <f t="shared" si="52"/>
        <v>1</v>
      </c>
      <c r="X509" s="14" t="str">
        <f t="shared" si="53"/>
        <v>7</v>
      </c>
      <c r="AA509" s="50"/>
      <c r="AE509" s="131"/>
      <c r="AF509" s="131"/>
      <c r="AG509" s="131"/>
      <c r="AH509" s="131"/>
      <c r="AI509" s="131"/>
      <c r="AJ509" s="131"/>
      <c r="AK509" s="131"/>
      <c r="AL509" s="131"/>
      <c r="AM509" s="131"/>
      <c r="AN509" s="60"/>
      <c r="AO509" s="53"/>
      <c r="AP509" s="53"/>
      <c r="AQ509" s="53"/>
      <c r="AR509" s="53"/>
      <c r="AS509" s="53"/>
      <c r="AT509" s="61"/>
      <c r="AU509" s="59"/>
      <c r="AV509" s="59"/>
      <c r="AW509" s="59"/>
      <c r="AX509" s="59"/>
      <c r="AY509" s="59"/>
      <c r="AZ509" s="59"/>
      <c r="BA509" s="59"/>
      <c r="BB509" s="132"/>
      <c r="BC509" s="132"/>
      <c r="BD509" s="132"/>
      <c r="BE509" s="132"/>
      <c r="BF509" s="132"/>
      <c r="BG509" s="132"/>
      <c r="BH509" s="133"/>
      <c r="BI509" s="133"/>
      <c r="BJ509" s="133"/>
      <c r="BK509" s="133"/>
      <c r="BL509" s="133"/>
      <c r="BM509" s="133"/>
      <c r="BN509" s="134" t="str">
        <f t="shared" si="49"/>
        <v/>
      </c>
      <c r="BO509" s="135"/>
      <c r="BP509" s="135"/>
      <c r="BQ509" s="135"/>
      <c r="BR509" s="135"/>
      <c r="BS509" s="135"/>
      <c r="BT509" s="44"/>
      <c r="BX509" s="16"/>
      <c r="BY509" s="16"/>
      <c r="BZ509" s="16"/>
    </row>
    <row r="510" spans="1:78" ht="12.75" hidden="1" customHeight="1" x14ac:dyDescent="0.2">
      <c r="F510" s="14">
        <f t="shared" si="50"/>
        <v>7</v>
      </c>
      <c r="W510" s="14">
        <f t="shared" si="52"/>
        <v>1</v>
      </c>
      <c r="X510" s="14" t="str">
        <f t="shared" si="53"/>
        <v>7</v>
      </c>
      <c r="AA510" s="50"/>
      <c r="AE510" s="136"/>
      <c r="AF510" s="136"/>
      <c r="AG510" s="136"/>
      <c r="AH510" s="136"/>
      <c r="AI510" s="136"/>
      <c r="AJ510" s="136"/>
      <c r="AK510" s="136"/>
      <c r="AL510" s="136"/>
      <c r="AM510" s="136"/>
      <c r="AN510" s="63"/>
      <c r="AO510" s="62"/>
      <c r="AP510" s="62"/>
      <c r="AQ510" s="62"/>
      <c r="AR510" s="62"/>
      <c r="AS510" s="62"/>
      <c r="AT510" s="63"/>
      <c r="AU510" s="64"/>
      <c r="AV510" s="64"/>
      <c r="AW510" s="64"/>
      <c r="AX510" s="64"/>
      <c r="AY510" s="64"/>
      <c r="AZ510" s="64"/>
      <c r="BA510" s="64"/>
      <c r="BB510" s="137"/>
      <c r="BC510" s="137"/>
      <c r="BD510" s="137"/>
      <c r="BE510" s="137"/>
      <c r="BF510" s="137"/>
      <c r="BG510" s="137"/>
      <c r="BH510" s="138"/>
      <c r="BI510" s="138"/>
      <c r="BJ510" s="138"/>
      <c r="BK510" s="138"/>
      <c r="BL510" s="138"/>
      <c r="BM510" s="138"/>
      <c r="BN510" s="139" t="str">
        <f t="shared" si="49"/>
        <v/>
      </c>
      <c r="BO510" s="140"/>
      <c r="BP510" s="140"/>
      <c r="BQ510" s="140"/>
      <c r="BR510" s="140"/>
      <c r="BS510" s="140"/>
      <c r="BT510" s="44"/>
      <c r="BX510" s="16"/>
      <c r="BY510" s="16"/>
      <c r="BZ510" s="16"/>
    </row>
    <row r="511" spans="1:78" ht="12.75" hidden="1" customHeight="1" x14ac:dyDescent="0.2">
      <c r="F511" s="14">
        <f t="shared" si="50"/>
        <v>7</v>
      </c>
      <c r="W511" s="14">
        <f t="shared" si="52"/>
        <v>1</v>
      </c>
      <c r="X511" s="14" t="str">
        <f t="shared" si="53"/>
        <v>7</v>
      </c>
      <c r="AA511" s="50"/>
      <c r="AE511" s="131"/>
      <c r="AF511" s="131"/>
      <c r="AG511" s="131"/>
      <c r="AH511" s="131"/>
      <c r="AI511" s="131"/>
      <c r="AJ511" s="131"/>
      <c r="AK511" s="131"/>
      <c r="AL511" s="131"/>
      <c r="AM511" s="131"/>
      <c r="AN511" s="60"/>
      <c r="AO511" s="53"/>
      <c r="AP511" s="53"/>
      <c r="AQ511" s="53"/>
      <c r="AR511" s="53"/>
      <c r="AS511" s="53"/>
      <c r="AT511" s="61"/>
      <c r="AU511" s="59"/>
      <c r="AV511" s="59"/>
      <c r="AW511" s="59"/>
      <c r="AX511" s="59"/>
      <c r="AY511" s="59"/>
      <c r="AZ511" s="59"/>
      <c r="BA511" s="59"/>
      <c r="BB511" s="132"/>
      <c r="BC511" s="132"/>
      <c r="BD511" s="132"/>
      <c r="BE511" s="132"/>
      <c r="BF511" s="132"/>
      <c r="BG511" s="132"/>
      <c r="BH511" s="133"/>
      <c r="BI511" s="133"/>
      <c r="BJ511" s="133"/>
      <c r="BK511" s="133"/>
      <c r="BL511" s="133"/>
      <c r="BM511" s="133"/>
      <c r="BN511" s="134" t="str">
        <f t="shared" si="49"/>
        <v/>
      </c>
      <c r="BO511" s="135"/>
      <c r="BP511" s="135"/>
      <c r="BQ511" s="135"/>
      <c r="BR511" s="135"/>
      <c r="BS511" s="135"/>
      <c r="BT511" s="44"/>
      <c r="BX511" s="16"/>
      <c r="BY511" s="16"/>
      <c r="BZ511" s="16"/>
    </row>
    <row r="512" spans="1:78" ht="12.75" hidden="1" customHeight="1" thickBot="1" x14ac:dyDescent="0.25">
      <c r="F512" s="14">
        <f t="shared" si="50"/>
        <v>7</v>
      </c>
      <c r="W512" s="14">
        <f t="shared" si="52"/>
        <v>1</v>
      </c>
      <c r="X512" s="14" t="str">
        <f t="shared" si="53"/>
        <v>7</v>
      </c>
      <c r="AA512" s="50"/>
      <c r="AE512" s="136"/>
      <c r="AF512" s="136"/>
      <c r="AG512" s="136"/>
      <c r="AH512" s="136"/>
      <c r="AI512" s="136"/>
      <c r="AJ512" s="136"/>
      <c r="AK512" s="136"/>
      <c r="AL512" s="136"/>
      <c r="AM512" s="136"/>
      <c r="AN512" s="63"/>
      <c r="AO512" s="62"/>
      <c r="AP512" s="62"/>
      <c r="AQ512" s="62"/>
      <c r="AR512" s="62"/>
      <c r="AS512" s="62"/>
      <c r="AT512" s="63"/>
      <c r="AU512" s="64"/>
      <c r="AV512" s="64"/>
      <c r="AW512" s="64"/>
      <c r="AX512" s="64"/>
      <c r="AY512" s="64"/>
      <c r="AZ512" s="64"/>
      <c r="BA512" s="64"/>
      <c r="BB512" s="137"/>
      <c r="BC512" s="137"/>
      <c r="BD512" s="137"/>
      <c r="BE512" s="137"/>
      <c r="BF512" s="137"/>
      <c r="BG512" s="137"/>
      <c r="BH512" s="138"/>
      <c r="BI512" s="138"/>
      <c r="BJ512" s="138"/>
      <c r="BK512" s="138"/>
      <c r="BL512" s="138"/>
      <c r="BM512" s="138"/>
      <c r="BN512" s="139" t="str">
        <f t="shared" si="49"/>
        <v/>
      </c>
      <c r="BO512" s="140"/>
      <c r="BP512" s="140"/>
      <c r="BQ512" s="140"/>
      <c r="BR512" s="140"/>
      <c r="BS512" s="140"/>
      <c r="BT512" s="44"/>
      <c r="BX512" s="16"/>
      <c r="BY512" s="16"/>
      <c r="BZ512" s="16"/>
    </row>
    <row r="513" spans="1:78" ht="11.25" customHeight="1" x14ac:dyDescent="0.2">
      <c r="F513" s="14">
        <f t="shared" si="50"/>
        <v>7</v>
      </c>
      <c r="AA513" s="50"/>
      <c r="AE513" s="80"/>
      <c r="AF513" s="79"/>
      <c r="AG513" s="79"/>
      <c r="AH513" s="79"/>
      <c r="AI513" s="79"/>
      <c r="AJ513" s="79"/>
      <c r="AK513" s="79"/>
      <c r="AL513" s="79"/>
      <c r="AM513" s="79"/>
      <c r="AN513" s="79"/>
      <c r="AO513" s="79"/>
      <c r="AP513" s="79"/>
      <c r="AQ513" s="79"/>
      <c r="AR513" s="79"/>
      <c r="AS513" s="79"/>
      <c r="AT513" s="80"/>
      <c r="AU513" s="81"/>
      <c r="AV513" s="81"/>
      <c r="AW513" s="81"/>
      <c r="AX513" s="81"/>
      <c r="AY513" s="81"/>
      <c r="AZ513" s="79"/>
      <c r="BA513" s="79"/>
      <c r="BB513" s="82"/>
      <c r="BC513" s="82"/>
      <c r="BD513" s="82"/>
      <c r="BE513" s="82"/>
      <c r="BF513" s="82"/>
      <c r="BG513" s="82"/>
      <c r="BH513" s="141"/>
      <c r="BI513" s="141"/>
      <c r="BJ513" s="141"/>
      <c r="BK513" s="141"/>
      <c r="BL513" s="141"/>
      <c r="BM513" s="141"/>
      <c r="BN513" s="141"/>
      <c r="BO513" s="141"/>
      <c r="BP513" s="141"/>
      <c r="BQ513" s="141"/>
      <c r="BR513" s="141"/>
      <c r="BS513" s="141"/>
      <c r="BT513" s="44"/>
      <c r="BX513" s="16"/>
      <c r="BY513" s="16"/>
      <c r="BZ513" s="16"/>
    </row>
    <row r="514" spans="1:78" ht="11.25" customHeight="1" x14ac:dyDescent="0.2">
      <c r="AA514" s="38"/>
      <c r="AE514" s="41"/>
      <c r="AT514" s="39"/>
      <c r="AU514" s="48"/>
      <c r="AV514" s="48"/>
      <c r="AW514" s="48"/>
      <c r="AX514" s="48"/>
      <c r="AY514" s="48"/>
      <c r="BB514" s="15"/>
      <c r="BC514" s="15"/>
      <c r="BD514" s="15"/>
      <c r="BE514" s="15"/>
      <c r="BF514" s="15"/>
      <c r="BG514" s="15"/>
      <c r="BH514" s="130"/>
      <c r="BI514" s="130"/>
      <c r="BJ514" s="130"/>
      <c r="BK514" s="130"/>
      <c r="BL514" s="130"/>
      <c r="BM514" s="130"/>
      <c r="BN514" s="130"/>
      <c r="BO514" s="130"/>
      <c r="BP514" s="130"/>
      <c r="BQ514" s="130"/>
      <c r="BR514" s="130"/>
      <c r="BS514" s="130"/>
      <c r="BT514" s="44"/>
      <c r="BX514" s="16"/>
      <c r="BY514" s="16"/>
      <c r="BZ514" s="16"/>
    </row>
    <row r="515" spans="1:78" ht="12.75" x14ac:dyDescent="0.2">
      <c r="F515" s="14">
        <v>8</v>
      </c>
      <c r="I515" s="37" t="s">
        <v>60</v>
      </c>
      <c r="AA515" s="38"/>
      <c r="AE515" s="41" t="str">
        <f>CONCATENATE("Groep ",F515)</f>
        <v>Groep 8</v>
      </c>
      <c r="AT515" s="51"/>
      <c r="AU515" s="48"/>
      <c r="AV515" s="48"/>
      <c r="AW515" s="48"/>
      <c r="AX515" s="48"/>
      <c r="AY515" s="48"/>
      <c r="BB515" s="15"/>
      <c r="BC515" s="15"/>
      <c r="BD515" s="15"/>
      <c r="BE515" s="15"/>
      <c r="BF515" s="15"/>
      <c r="BG515" s="15"/>
      <c r="BH515" s="130"/>
      <c r="BI515" s="130"/>
      <c r="BJ515" s="130"/>
      <c r="BK515" s="130"/>
      <c r="BL515" s="130"/>
      <c r="BM515" s="130"/>
      <c r="BN515" s="130"/>
      <c r="BO515" s="130"/>
      <c r="BP515" s="130"/>
      <c r="BQ515" s="130"/>
      <c r="BR515" s="130"/>
      <c r="BS515" s="130"/>
      <c r="BT515" s="44"/>
      <c r="BX515" s="16"/>
      <c r="BY515" s="16"/>
      <c r="BZ515" s="16"/>
    </row>
    <row r="516" spans="1:78" ht="31.5" customHeight="1" x14ac:dyDescent="0.2">
      <c r="A516" s="46" t="s">
        <v>64</v>
      </c>
      <c r="B516" s="46" t="s">
        <v>55</v>
      </c>
      <c r="C516" s="83" t="s">
        <v>27</v>
      </c>
      <c r="D516" s="83" t="s">
        <v>58</v>
      </c>
      <c r="E516" s="14" t="s">
        <v>57</v>
      </c>
      <c r="F516" s="14" t="s">
        <v>56</v>
      </c>
      <c r="G516" s="46" t="s">
        <v>65</v>
      </c>
      <c r="H516" s="46" t="s">
        <v>91</v>
      </c>
      <c r="I516" s="46" t="s">
        <v>174</v>
      </c>
      <c r="J516" s="46" t="s">
        <v>175</v>
      </c>
      <c r="N516" s="14">
        <v>0</v>
      </c>
      <c r="O516" s="14">
        <v>1</v>
      </c>
      <c r="P516" s="14">
        <v>2</v>
      </c>
      <c r="Q516" s="14">
        <v>3</v>
      </c>
      <c r="R516" s="14">
        <v>4</v>
      </c>
      <c r="S516" s="14">
        <v>5</v>
      </c>
      <c r="T516" s="14">
        <v>6</v>
      </c>
      <c r="U516" s="14">
        <v>7</v>
      </c>
      <c r="V516" s="14">
        <v>8</v>
      </c>
      <c r="W516" s="14" t="s">
        <v>49</v>
      </c>
      <c r="AA516" s="38"/>
      <c r="AB516" s="41"/>
      <c r="AC516" s="39"/>
      <c r="AD516" s="40"/>
      <c r="AE516" s="142" t="s">
        <v>83</v>
      </c>
      <c r="AF516" s="142"/>
      <c r="AG516" s="142"/>
      <c r="AH516" s="142"/>
      <c r="AI516" s="142"/>
      <c r="AJ516" s="142"/>
      <c r="AK516" s="142"/>
      <c r="AL516" s="142"/>
      <c r="AM516" s="142"/>
      <c r="AN516" s="142" t="s">
        <v>84</v>
      </c>
      <c r="AO516" s="142"/>
      <c r="AP516" s="142"/>
      <c r="AQ516" s="142"/>
      <c r="AR516" s="142"/>
      <c r="AS516" s="142"/>
      <c r="AT516" s="142"/>
      <c r="AU516" s="142"/>
      <c r="AV516" s="142"/>
      <c r="AW516" s="142"/>
      <c r="AX516" s="142"/>
      <c r="AY516" s="142"/>
      <c r="AZ516" s="142"/>
      <c r="BA516" s="142"/>
      <c r="BB516" s="142" t="s">
        <v>54</v>
      </c>
      <c r="BC516" s="142"/>
      <c r="BD516" s="142"/>
      <c r="BE516" s="142"/>
      <c r="BF516" s="142"/>
      <c r="BG516" s="142"/>
      <c r="BH516" s="143" t="s">
        <v>99</v>
      </c>
      <c r="BI516" s="143"/>
      <c r="BJ516" s="143"/>
      <c r="BK516" s="143"/>
      <c r="BL516" s="143"/>
      <c r="BM516" s="143"/>
      <c r="BN516" s="143" t="s">
        <v>52</v>
      </c>
      <c r="BO516" s="143"/>
      <c r="BP516" s="143"/>
      <c r="BQ516" s="143"/>
      <c r="BR516" s="143"/>
      <c r="BS516" s="143"/>
      <c r="BT516" s="44"/>
      <c r="BU516" s="43"/>
      <c r="BV516" s="45"/>
      <c r="BW516" s="45"/>
      <c r="BX516" s="16"/>
      <c r="BY516" s="16"/>
      <c r="BZ516" s="16"/>
    </row>
    <row r="517" spans="1:78" ht="12.75" x14ac:dyDescent="0.2">
      <c r="F517" s="14">
        <f>F532</f>
        <v>8</v>
      </c>
      <c r="G517" s="14" t="s">
        <v>168</v>
      </c>
      <c r="W517" s="14">
        <f>IF(F517="","",HLOOKUP(F517,$N$113:$V$119,7,0))</f>
        <v>1</v>
      </c>
      <c r="X517" s="14" t="str">
        <f>CONCATENATE(F517,A517,G517)</f>
        <v>8N</v>
      </c>
      <c r="AA517" s="50"/>
      <c r="AE517" s="136"/>
      <c r="AF517" s="136"/>
      <c r="AG517" s="136"/>
      <c r="AH517" s="136"/>
      <c r="AI517" s="136"/>
      <c r="AJ517" s="136"/>
      <c r="AK517" s="136"/>
      <c r="AL517" s="136"/>
      <c r="AM517" s="136"/>
      <c r="AN517" s="63"/>
      <c r="AO517" s="62"/>
      <c r="AP517" s="62"/>
      <c r="AQ517" s="62"/>
      <c r="AR517" s="62"/>
      <c r="AS517" s="62"/>
      <c r="AT517" s="63"/>
      <c r="AU517" s="64"/>
      <c r="AV517" s="64"/>
      <c r="AW517" s="64"/>
      <c r="AX517" s="64"/>
      <c r="AY517" s="64"/>
      <c r="AZ517" s="64"/>
      <c r="BA517" s="64"/>
      <c r="BB517" s="137"/>
      <c r="BC517" s="137"/>
      <c r="BD517" s="137"/>
      <c r="BE517" s="137"/>
      <c r="BF517" s="137"/>
      <c r="BG517" s="137"/>
      <c r="BH517" s="138"/>
      <c r="BI517" s="138"/>
      <c r="BJ517" s="138"/>
      <c r="BK517" s="138"/>
      <c r="BL517" s="138"/>
      <c r="BM517" s="138"/>
      <c r="BN517" s="139" t="str">
        <f>IF(BH517="","",BB517*BH517)</f>
        <v/>
      </c>
      <c r="BO517" s="140"/>
      <c r="BP517" s="140"/>
      <c r="BQ517" s="140"/>
      <c r="BR517" s="140"/>
      <c r="BS517" s="140"/>
      <c r="BT517" s="44"/>
      <c r="BX517" s="16"/>
      <c r="BY517" s="16"/>
      <c r="BZ517" s="16"/>
    </row>
    <row r="518" spans="1:78" ht="12.75" x14ac:dyDescent="0.2">
      <c r="F518" s="14">
        <f>F515</f>
        <v>8</v>
      </c>
      <c r="G518" s="14" t="s">
        <v>168</v>
      </c>
      <c r="W518" s="14">
        <f t="shared" si="41"/>
        <v>1</v>
      </c>
      <c r="X518" s="14" t="str">
        <f t="shared" ref="X518:X551" si="54">CONCATENATE(F518,A518,G518)</f>
        <v>8N</v>
      </c>
      <c r="AA518" s="38"/>
      <c r="AE518" s="131"/>
      <c r="AF518" s="131"/>
      <c r="AG518" s="131"/>
      <c r="AH518" s="131"/>
      <c r="AI518" s="131"/>
      <c r="AJ518" s="131"/>
      <c r="AK518" s="131"/>
      <c r="AL518" s="131"/>
      <c r="AM518" s="131"/>
      <c r="AN518" s="88" t="s">
        <v>141</v>
      </c>
      <c r="AO518" s="53"/>
      <c r="AP518" s="53"/>
      <c r="AQ518" s="53"/>
      <c r="AR518" s="53"/>
      <c r="AS518" s="53"/>
      <c r="AT518" s="61"/>
      <c r="AU518" s="59"/>
      <c r="AV518" s="59"/>
      <c r="AW518" s="59"/>
      <c r="AX518" s="59"/>
      <c r="AY518" s="59"/>
      <c r="AZ518" s="59"/>
      <c r="BA518" s="59"/>
      <c r="BB518" s="132"/>
      <c r="BC518" s="132"/>
      <c r="BD518" s="132"/>
      <c r="BE518" s="132"/>
      <c r="BF518" s="132"/>
      <c r="BG518" s="132"/>
      <c r="BH518" s="133"/>
      <c r="BI518" s="133"/>
      <c r="BJ518" s="133"/>
      <c r="BK518" s="133"/>
      <c r="BL518" s="133"/>
      <c r="BM518" s="133"/>
      <c r="BN518" s="134"/>
      <c r="BO518" s="135"/>
      <c r="BP518" s="135"/>
      <c r="BQ518" s="135"/>
      <c r="BR518" s="135"/>
      <c r="BS518" s="135"/>
      <c r="BT518" s="44"/>
      <c r="BX518" s="16"/>
      <c r="BY518" s="16"/>
      <c r="BZ518" s="16"/>
    </row>
    <row r="519" spans="1:78" ht="12.75" x14ac:dyDescent="0.2">
      <c r="A519" s="14" t="s">
        <v>56</v>
      </c>
      <c r="B519" s="14" t="s">
        <v>166</v>
      </c>
      <c r="C519" s="14">
        <v>1</v>
      </c>
      <c r="D519" s="14">
        <v>1</v>
      </c>
      <c r="F519" s="14">
        <f>F518</f>
        <v>8</v>
      </c>
      <c r="G519" s="14" t="s">
        <v>168</v>
      </c>
      <c r="I519" s="14">
        <f>IF(OR($AV$120="",$AV$120=Instellingen!$A$21),1,0)</f>
        <v>1</v>
      </c>
      <c r="W519" s="14">
        <f t="shared" si="41"/>
        <v>1</v>
      </c>
      <c r="X519" s="14" t="str">
        <f t="shared" si="54"/>
        <v>8GN</v>
      </c>
      <c r="AA519" s="38"/>
      <c r="AE519" s="136">
        <v>9789048717033</v>
      </c>
      <c r="AF519" s="136"/>
      <c r="AG519" s="136"/>
      <c r="AH519" s="136"/>
      <c r="AI519" s="136"/>
      <c r="AJ519" s="136"/>
      <c r="AK519" s="136"/>
      <c r="AL519" s="136"/>
      <c r="AM519" s="136"/>
      <c r="AN519" s="63" t="s">
        <v>151</v>
      </c>
      <c r="AO519" s="62"/>
      <c r="AP519" s="62"/>
      <c r="AQ519" s="62"/>
      <c r="AR519" s="62"/>
      <c r="AS519" s="62"/>
      <c r="AT519" s="63"/>
      <c r="AU519" s="64"/>
      <c r="AV519" s="64"/>
      <c r="AW519" s="64"/>
      <c r="AX519" s="64"/>
      <c r="AY519" s="64"/>
      <c r="AZ519" s="64"/>
      <c r="BA519" s="64"/>
      <c r="BB519" s="137">
        <v>65.25</v>
      </c>
      <c r="BC519" s="137"/>
      <c r="BD519" s="137"/>
      <c r="BE519" s="137"/>
      <c r="BF519" s="137"/>
      <c r="BG519" s="137"/>
      <c r="BH519" s="138">
        <f t="shared" ref="BH519:BH527" si="55">IF(B519="V",E519,IF(OR(B519="K",B519="L"),ROUNDUP(INDEX($N$115:$V$117,IF(B519="K",2,3),1+F519)*D519/C519,0),"fout"))*IF(I519="",1,I519)*IF(J519="",1,J519)*W519</f>
        <v>1</v>
      </c>
      <c r="BI519" s="138"/>
      <c r="BJ519" s="138"/>
      <c r="BK519" s="138"/>
      <c r="BL519" s="138"/>
      <c r="BM519" s="138"/>
      <c r="BN519" s="139">
        <f t="shared" ref="BN519:BN551" si="56">IF(BH519="","",BB519*BH519)</f>
        <v>65.25</v>
      </c>
      <c r="BO519" s="140"/>
      <c r="BP519" s="140"/>
      <c r="BQ519" s="140"/>
      <c r="BR519" s="140"/>
      <c r="BS519" s="140"/>
      <c r="BT519" s="44"/>
      <c r="BX519" s="16"/>
      <c r="BY519" s="16"/>
      <c r="BZ519" s="16"/>
    </row>
    <row r="520" spans="1:78" ht="12.75" x14ac:dyDescent="0.2">
      <c r="A520" s="14" t="s">
        <v>56</v>
      </c>
      <c r="B520" s="14" t="s">
        <v>166</v>
      </c>
      <c r="C520" s="14">
        <v>1</v>
      </c>
      <c r="D520" s="14">
        <v>1</v>
      </c>
      <c r="F520" s="14">
        <f t="shared" ref="F520:F551" si="57">F519</f>
        <v>8</v>
      </c>
      <c r="G520" s="14" t="s">
        <v>168</v>
      </c>
      <c r="I520" s="14">
        <f>IF(OR($AV$120="",$AV$120=Instellingen!$A$21),1,0)</f>
        <v>1</v>
      </c>
      <c r="W520" s="14">
        <f t="shared" si="41"/>
        <v>1</v>
      </c>
      <c r="X520" s="14" t="str">
        <f t="shared" si="54"/>
        <v>8GN</v>
      </c>
      <c r="AA520" s="38"/>
      <c r="AE520" s="131">
        <v>9789048717071</v>
      </c>
      <c r="AF520" s="131"/>
      <c r="AG520" s="131"/>
      <c r="AH520" s="131"/>
      <c r="AI520" s="131"/>
      <c r="AJ520" s="131"/>
      <c r="AK520" s="131"/>
      <c r="AL520" s="131"/>
      <c r="AM520" s="131"/>
      <c r="AN520" s="60" t="s">
        <v>152</v>
      </c>
      <c r="AO520" s="53"/>
      <c r="AP520" s="53"/>
      <c r="AQ520" s="53"/>
      <c r="AR520" s="53"/>
      <c r="AS520" s="53"/>
      <c r="AT520" s="61"/>
      <c r="AU520" s="59"/>
      <c r="AV520" s="59"/>
      <c r="AW520" s="59"/>
      <c r="AX520" s="59"/>
      <c r="AY520" s="59"/>
      <c r="AZ520" s="59"/>
      <c r="BA520" s="59"/>
      <c r="BB520" s="132">
        <v>65.25</v>
      </c>
      <c r="BC520" s="132"/>
      <c r="BD520" s="132"/>
      <c r="BE520" s="132"/>
      <c r="BF520" s="132"/>
      <c r="BG520" s="132"/>
      <c r="BH520" s="133">
        <f t="shared" si="55"/>
        <v>1</v>
      </c>
      <c r="BI520" s="133"/>
      <c r="BJ520" s="133"/>
      <c r="BK520" s="133"/>
      <c r="BL520" s="133"/>
      <c r="BM520" s="133"/>
      <c r="BN520" s="134">
        <f t="shared" si="56"/>
        <v>65.25</v>
      </c>
      <c r="BO520" s="135"/>
      <c r="BP520" s="135"/>
      <c r="BQ520" s="135"/>
      <c r="BR520" s="135"/>
      <c r="BS520" s="135"/>
      <c r="BT520" s="44"/>
      <c r="BX520" s="16"/>
      <c r="BY520" s="16"/>
      <c r="BZ520" s="16"/>
    </row>
    <row r="521" spans="1:78" ht="12.75" x14ac:dyDescent="0.2">
      <c r="A521" s="14" t="s">
        <v>56</v>
      </c>
      <c r="B521" s="14" t="s">
        <v>167</v>
      </c>
      <c r="C521" s="14">
        <v>1</v>
      </c>
      <c r="D521" s="14">
        <v>1</v>
      </c>
      <c r="F521" s="14">
        <f t="shared" si="57"/>
        <v>8</v>
      </c>
      <c r="G521" s="14" t="s">
        <v>168</v>
      </c>
      <c r="W521" s="14">
        <f t="shared" si="41"/>
        <v>1</v>
      </c>
      <c r="X521" s="14" t="str">
        <f t="shared" si="54"/>
        <v>8GN</v>
      </c>
      <c r="AA521" s="38"/>
      <c r="AE521" s="136">
        <v>9789048717002</v>
      </c>
      <c r="AF521" s="136"/>
      <c r="AG521" s="136"/>
      <c r="AH521" s="136"/>
      <c r="AI521" s="136"/>
      <c r="AJ521" s="136"/>
      <c r="AK521" s="136"/>
      <c r="AL521" s="136"/>
      <c r="AM521" s="136"/>
      <c r="AN521" s="63" t="s">
        <v>153</v>
      </c>
      <c r="AO521" s="62"/>
      <c r="AP521" s="62"/>
      <c r="AQ521" s="62"/>
      <c r="AR521" s="62"/>
      <c r="AS521" s="62"/>
      <c r="AT521" s="63"/>
      <c r="AU521" s="64"/>
      <c r="AV521" s="64"/>
      <c r="AW521" s="64"/>
      <c r="AX521" s="64"/>
      <c r="AY521" s="64"/>
      <c r="AZ521" s="64"/>
      <c r="BA521" s="64"/>
      <c r="BB521" s="137">
        <v>21.1</v>
      </c>
      <c r="BC521" s="137"/>
      <c r="BD521" s="137"/>
      <c r="BE521" s="137"/>
      <c r="BF521" s="137"/>
      <c r="BG521" s="137"/>
      <c r="BH521" s="138">
        <f t="shared" si="55"/>
        <v>25</v>
      </c>
      <c r="BI521" s="138"/>
      <c r="BJ521" s="138"/>
      <c r="BK521" s="138"/>
      <c r="BL521" s="138"/>
      <c r="BM521" s="138"/>
      <c r="BN521" s="139">
        <f t="shared" si="56"/>
        <v>527.5</v>
      </c>
      <c r="BO521" s="140"/>
      <c r="BP521" s="140"/>
      <c r="BQ521" s="140"/>
      <c r="BR521" s="140"/>
      <c r="BS521" s="140"/>
      <c r="BT521" s="44"/>
      <c r="BX521" s="16"/>
      <c r="BY521" s="16"/>
      <c r="BZ521" s="16"/>
    </row>
    <row r="522" spans="1:78" ht="12.75" x14ac:dyDescent="0.2">
      <c r="A522" s="14" t="s">
        <v>56</v>
      </c>
      <c r="B522" s="14" t="s">
        <v>167</v>
      </c>
      <c r="C522" s="14">
        <v>1</v>
      </c>
      <c r="D522" s="14">
        <v>1</v>
      </c>
      <c r="F522" s="14">
        <f t="shared" si="57"/>
        <v>8</v>
      </c>
      <c r="G522" s="14" t="s">
        <v>168</v>
      </c>
      <c r="W522" s="14">
        <f t="shared" si="41"/>
        <v>1</v>
      </c>
      <c r="X522" s="14" t="str">
        <f t="shared" si="54"/>
        <v>8GN</v>
      </c>
      <c r="AA522" s="38"/>
      <c r="AE522" s="131">
        <v>9789048717040</v>
      </c>
      <c r="AF522" s="131"/>
      <c r="AG522" s="131"/>
      <c r="AH522" s="131"/>
      <c r="AI522" s="131"/>
      <c r="AJ522" s="131"/>
      <c r="AK522" s="131"/>
      <c r="AL522" s="131"/>
      <c r="AM522" s="131"/>
      <c r="AN522" s="60" t="s">
        <v>154</v>
      </c>
      <c r="AO522" s="53"/>
      <c r="AP522" s="53"/>
      <c r="AQ522" s="53"/>
      <c r="AR522" s="53"/>
      <c r="AS522" s="53"/>
      <c r="AT522" s="61"/>
      <c r="AU522" s="59"/>
      <c r="AV522" s="59"/>
      <c r="AW522" s="59"/>
      <c r="AX522" s="59"/>
      <c r="AY522" s="59"/>
      <c r="AZ522" s="59"/>
      <c r="BA522" s="59"/>
      <c r="BB522" s="132">
        <v>21.1</v>
      </c>
      <c r="BC522" s="132"/>
      <c r="BD522" s="132"/>
      <c r="BE522" s="132"/>
      <c r="BF522" s="132"/>
      <c r="BG522" s="132"/>
      <c r="BH522" s="133">
        <f t="shared" si="55"/>
        <v>25</v>
      </c>
      <c r="BI522" s="133"/>
      <c r="BJ522" s="133"/>
      <c r="BK522" s="133"/>
      <c r="BL522" s="133"/>
      <c r="BM522" s="133"/>
      <c r="BN522" s="134">
        <f t="shared" si="56"/>
        <v>527.5</v>
      </c>
      <c r="BO522" s="135"/>
      <c r="BP522" s="135"/>
      <c r="BQ522" s="135"/>
      <c r="BR522" s="135"/>
      <c r="BS522" s="135"/>
      <c r="BT522" s="44"/>
      <c r="BX522" s="16"/>
      <c r="BY522" s="16"/>
      <c r="BZ522" s="16"/>
    </row>
    <row r="523" spans="1:78" ht="12.75" x14ac:dyDescent="0.2">
      <c r="A523" s="14" t="s">
        <v>57</v>
      </c>
      <c r="B523" s="14" t="s">
        <v>167</v>
      </c>
      <c r="C523" s="14">
        <v>5</v>
      </c>
      <c r="D523" s="14">
        <v>1</v>
      </c>
      <c r="F523" s="14">
        <f t="shared" si="57"/>
        <v>8</v>
      </c>
      <c r="G523" s="14" t="s">
        <v>168</v>
      </c>
      <c r="W523" s="14">
        <f t="shared" si="41"/>
        <v>1</v>
      </c>
      <c r="X523" s="14" t="str">
        <f t="shared" si="54"/>
        <v>8VN</v>
      </c>
      <c r="AA523" s="38"/>
      <c r="AE523" s="136">
        <v>9789048717019</v>
      </c>
      <c r="AF523" s="136"/>
      <c r="AG523" s="136"/>
      <c r="AH523" s="136"/>
      <c r="AI523" s="136"/>
      <c r="AJ523" s="136"/>
      <c r="AK523" s="136"/>
      <c r="AL523" s="136"/>
      <c r="AM523" s="136"/>
      <c r="AN523" s="63" t="s">
        <v>203</v>
      </c>
      <c r="AO523" s="62"/>
      <c r="AP523" s="62"/>
      <c r="AQ523" s="62"/>
      <c r="AR523" s="62"/>
      <c r="AS523" s="62"/>
      <c r="AT523" s="63"/>
      <c r="AU523" s="64"/>
      <c r="AV523" s="64"/>
      <c r="AW523" s="64"/>
      <c r="AX523" s="64"/>
      <c r="AY523" s="64"/>
      <c r="AZ523" s="64"/>
      <c r="BA523" s="64"/>
      <c r="BB523" s="137">
        <v>16.350000000000001</v>
      </c>
      <c r="BC523" s="137"/>
      <c r="BD523" s="137"/>
      <c r="BE523" s="137"/>
      <c r="BF523" s="137"/>
      <c r="BG523" s="137"/>
      <c r="BH523" s="138">
        <f t="shared" si="55"/>
        <v>5</v>
      </c>
      <c r="BI523" s="138"/>
      <c r="BJ523" s="138"/>
      <c r="BK523" s="138"/>
      <c r="BL523" s="138"/>
      <c r="BM523" s="138"/>
      <c r="BN523" s="139">
        <f t="shared" si="56"/>
        <v>81.75</v>
      </c>
      <c r="BO523" s="140"/>
      <c r="BP523" s="140"/>
      <c r="BQ523" s="140"/>
      <c r="BR523" s="140"/>
      <c r="BS523" s="140"/>
      <c r="BT523" s="44"/>
      <c r="BX523" s="16"/>
      <c r="BY523" s="16"/>
      <c r="BZ523" s="16"/>
    </row>
    <row r="524" spans="1:78" ht="12.75" x14ac:dyDescent="0.2">
      <c r="A524" s="14" t="s">
        <v>57</v>
      </c>
      <c r="B524" s="14" t="s">
        <v>167</v>
      </c>
      <c r="C524" s="14">
        <v>5</v>
      </c>
      <c r="D524" s="14">
        <v>1</v>
      </c>
      <c r="F524" s="14">
        <f t="shared" si="57"/>
        <v>8</v>
      </c>
      <c r="G524" s="14" t="s">
        <v>168</v>
      </c>
      <c r="W524" s="14">
        <f t="shared" si="41"/>
        <v>1</v>
      </c>
      <c r="X524" s="14" t="str">
        <f t="shared" si="54"/>
        <v>8VN</v>
      </c>
      <c r="AA524" s="38"/>
      <c r="AE524" s="131">
        <v>9789048717057</v>
      </c>
      <c r="AF524" s="131"/>
      <c r="AG524" s="131"/>
      <c r="AH524" s="131"/>
      <c r="AI524" s="131"/>
      <c r="AJ524" s="131"/>
      <c r="AK524" s="131"/>
      <c r="AL524" s="131"/>
      <c r="AM524" s="131"/>
      <c r="AN524" s="60" t="s">
        <v>204</v>
      </c>
      <c r="AO524" s="53"/>
      <c r="AP524" s="53"/>
      <c r="AQ524" s="53"/>
      <c r="AR524" s="53"/>
      <c r="AS524" s="53"/>
      <c r="AT524" s="61"/>
      <c r="AU524" s="59"/>
      <c r="AV524" s="59"/>
      <c r="AW524" s="59"/>
      <c r="AX524" s="59"/>
      <c r="AY524" s="59"/>
      <c r="AZ524" s="59"/>
      <c r="BA524" s="59"/>
      <c r="BB524" s="132">
        <v>16.350000000000001</v>
      </c>
      <c r="BC524" s="132"/>
      <c r="BD524" s="132"/>
      <c r="BE524" s="132"/>
      <c r="BF524" s="132"/>
      <c r="BG524" s="132"/>
      <c r="BH524" s="133">
        <f t="shared" si="55"/>
        <v>5</v>
      </c>
      <c r="BI524" s="133"/>
      <c r="BJ524" s="133"/>
      <c r="BK524" s="133"/>
      <c r="BL524" s="133"/>
      <c r="BM524" s="133"/>
      <c r="BN524" s="134">
        <f t="shared" si="56"/>
        <v>81.75</v>
      </c>
      <c r="BO524" s="135"/>
      <c r="BP524" s="135"/>
      <c r="BQ524" s="135"/>
      <c r="BR524" s="135"/>
      <c r="BS524" s="135"/>
      <c r="BT524" s="44"/>
      <c r="BX524" s="16"/>
      <c r="BY524" s="16"/>
      <c r="BZ524" s="16"/>
    </row>
    <row r="525" spans="1:78" ht="12.75" x14ac:dyDescent="0.2">
      <c r="A525" s="14" t="s">
        <v>56</v>
      </c>
      <c r="B525" s="14" t="s">
        <v>166</v>
      </c>
      <c r="C525" s="14">
        <v>1</v>
      </c>
      <c r="D525" s="14">
        <v>2</v>
      </c>
      <c r="F525" s="14">
        <f t="shared" si="57"/>
        <v>8</v>
      </c>
      <c r="G525" s="14" t="s">
        <v>168</v>
      </c>
      <c r="I525" s="14">
        <f>IF(OR($AV$120="",$AV$120=Instellingen!$A$21),1,0)</f>
        <v>1</v>
      </c>
      <c r="W525" s="14">
        <f t="shared" si="41"/>
        <v>1</v>
      </c>
      <c r="X525" s="14" t="str">
        <f t="shared" si="54"/>
        <v>8GN</v>
      </c>
      <c r="AA525" s="38"/>
      <c r="AE525" s="136">
        <v>9789048717026</v>
      </c>
      <c r="AF525" s="136"/>
      <c r="AG525" s="136"/>
      <c r="AH525" s="136"/>
      <c r="AI525" s="136"/>
      <c r="AJ525" s="136"/>
      <c r="AK525" s="136"/>
      <c r="AL525" s="136"/>
      <c r="AM525" s="136"/>
      <c r="AN525" s="63" t="s">
        <v>155</v>
      </c>
      <c r="AO525" s="62"/>
      <c r="AP525" s="62"/>
      <c r="AQ525" s="62"/>
      <c r="AR525" s="62"/>
      <c r="AS525" s="62"/>
      <c r="AT525" s="63"/>
      <c r="AU525" s="64"/>
      <c r="AV525" s="64"/>
      <c r="AW525" s="64"/>
      <c r="AX525" s="64"/>
      <c r="AY525" s="64"/>
      <c r="AZ525" s="64"/>
      <c r="BA525" s="64"/>
      <c r="BB525" s="137">
        <v>10.55</v>
      </c>
      <c r="BC525" s="137"/>
      <c r="BD525" s="137"/>
      <c r="BE525" s="137"/>
      <c r="BF525" s="137"/>
      <c r="BG525" s="137"/>
      <c r="BH525" s="138">
        <f t="shared" si="55"/>
        <v>2</v>
      </c>
      <c r="BI525" s="138"/>
      <c r="BJ525" s="138"/>
      <c r="BK525" s="138"/>
      <c r="BL525" s="138"/>
      <c r="BM525" s="138"/>
      <c r="BN525" s="139">
        <f t="shared" si="56"/>
        <v>21.1</v>
      </c>
      <c r="BO525" s="140"/>
      <c r="BP525" s="140"/>
      <c r="BQ525" s="140"/>
      <c r="BR525" s="140"/>
      <c r="BS525" s="140"/>
      <c r="BT525" s="44"/>
      <c r="BX525" s="16"/>
      <c r="BY525" s="16"/>
      <c r="BZ525" s="16"/>
    </row>
    <row r="526" spans="1:78" ht="12.75" x14ac:dyDescent="0.2">
      <c r="A526" s="14" t="s">
        <v>56</v>
      </c>
      <c r="B526" s="14" t="s">
        <v>166</v>
      </c>
      <c r="C526" s="14">
        <v>1</v>
      </c>
      <c r="D526" s="14">
        <v>2</v>
      </c>
      <c r="F526" s="14">
        <f t="shared" si="57"/>
        <v>8</v>
      </c>
      <c r="G526" s="14" t="s">
        <v>168</v>
      </c>
      <c r="I526" s="14">
        <f>IF(OR($AV$120="",$AV$120=Instellingen!$A$21),1,0)</f>
        <v>1</v>
      </c>
      <c r="W526" s="14">
        <f t="shared" si="41"/>
        <v>1</v>
      </c>
      <c r="X526" s="14" t="str">
        <f t="shared" si="54"/>
        <v>8GN</v>
      </c>
      <c r="AA526" s="38"/>
      <c r="AE526" s="131">
        <v>9789048717064</v>
      </c>
      <c r="AF526" s="131"/>
      <c r="AG526" s="131"/>
      <c r="AH526" s="131"/>
      <c r="AI526" s="131"/>
      <c r="AJ526" s="131"/>
      <c r="AK526" s="131"/>
      <c r="AL526" s="131"/>
      <c r="AM526" s="131"/>
      <c r="AN526" s="60" t="s">
        <v>156</v>
      </c>
      <c r="AO526" s="53"/>
      <c r="AP526" s="53"/>
      <c r="AQ526" s="53"/>
      <c r="AR526" s="53"/>
      <c r="AS526" s="53"/>
      <c r="AT526" s="61"/>
      <c r="AU526" s="59"/>
      <c r="AV526" s="59"/>
      <c r="AW526" s="59"/>
      <c r="AX526" s="59"/>
      <c r="AY526" s="59"/>
      <c r="AZ526" s="59"/>
      <c r="BA526" s="59"/>
      <c r="BB526" s="132">
        <v>10.55</v>
      </c>
      <c r="BC526" s="132"/>
      <c r="BD526" s="132"/>
      <c r="BE526" s="132"/>
      <c r="BF526" s="132"/>
      <c r="BG526" s="132"/>
      <c r="BH526" s="133">
        <f t="shared" si="55"/>
        <v>2</v>
      </c>
      <c r="BI526" s="133"/>
      <c r="BJ526" s="133"/>
      <c r="BK526" s="133"/>
      <c r="BL526" s="133"/>
      <c r="BM526" s="133"/>
      <c r="BN526" s="134">
        <f t="shared" si="56"/>
        <v>21.1</v>
      </c>
      <c r="BO526" s="135"/>
      <c r="BP526" s="135"/>
      <c r="BQ526" s="135"/>
      <c r="BR526" s="135"/>
      <c r="BS526" s="135"/>
      <c r="BT526" s="44"/>
      <c r="BX526" s="16"/>
      <c r="BY526" s="16"/>
      <c r="BZ526" s="16"/>
    </row>
    <row r="527" spans="1:78" ht="12.75" x14ac:dyDescent="0.2">
      <c r="A527" s="14" t="s">
        <v>56</v>
      </c>
      <c r="B527" s="14" t="s">
        <v>166</v>
      </c>
      <c r="C527" s="14">
        <v>1</v>
      </c>
      <c r="D527" s="14">
        <v>1</v>
      </c>
      <c r="F527" s="14">
        <f t="shared" si="57"/>
        <v>8</v>
      </c>
      <c r="G527" s="14" t="s">
        <v>168</v>
      </c>
      <c r="I527" s="14">
        <f>IF(OR($AV$120="",$AV$120=Instellingen!$A$21),1,0)</f>
        <v>1</v>
      </c>
      <c r="W527" s="14">
        <f t="shared" si="41"/>
        <v>1</v>
      </c>
      <c r="X527" s="14" t="str">
        <f t="shared" si="54"/>
        <v>8GN</v>
      </c>
      <c r="AA527" s="38"/>
      <c r="AE527" s="136">
        <v>9789048717088</v>
      </c>
      <c r="AF527" s="136"/>
      <c r="AG527" s="136"/>
      <c r="AH527" s="136"/>
      <c r="AI527" s="136"/>
      <c r="AJ527" s="136"/>
      <c r="AK527" s="136"/>
      <c r="AL527" s="136"/>
      <c r="AM527" s="136"/>
      <c r="AN527" s="63" t="s">
        <v>157</v>
      </c>
      <c r="AO527" s="62"/>
      <c r="AP527" s="62"/>
      <c r="AQ527" s="62"/>
      <c r="AR527" s="62"/>
      <c r="AS527" s="62"/>
      <c r="AT527" s="63"/>
      <c r="AU527" s="64"/>
      <c r="AV527" s="64"/>
      <c r="AW527" s="64"/>
      <c r="AX527" s="64"/>
      <c r="AY527" s="64"/>
      <c r="AZ527" s="64"/>
      <c r="BA527" s="64"/>
      <c r="BB527" s="137">
        <v>65.25</v>
      </c>
      <c r="BC527" s="137"/>
      <c r="BD527" s="137"/>
      <c r="BE527" s="137"/>
      <c r="BF527" s="137"/>
      <c r="BG527" s="137"/>
      <c r="BH527" s="138">
        <f t="shared" si="55"/>
        <v>1</v>
      </c>
      <c r="BI527" s="138"/>
      <c r="BJ527" s="138"/>
      <c r="BK527" s="138"/>
      <c r="BL527" s="138"/>
      <c r="BM527" s="138"/>
      <c r="BN527" s="139">
        <f t="shared" si="56"/>
        <v>65.25</v>
      </c>
      <c r="BO527" s="140"/>
      <c r="BP527" s="140"/>
      <c r="BQ527" s="140"/>
      <c r="BR527" s="140"/>
      <c r="BS527" s="140"/>
      <c r="BT527" s="44"/>
      <c r="BX527" s="16"/>
      <c r="BY527" s="16"/>
      <c r="BZ527" s="16"/>
    </row>
    <row r="528" spans="1:78" ht="12.75" hidden="1" x14ac:dyDescent="0.2">
      <c r="A528" s="14" t="s">
        <v>56</v>
      </c>
      <c r="B528" s="14" t="s">
        <v>166</v>
      </c>
      <c r="C528" s="14">
        <v>1</v>
      </c>
      <c r="D528" s="14">
        <v>1</v>
      </c>
      <c r="F528" s="14">
        <f t="shared" si="57"/>
        <v>8</v>
      </c>
      <c r="G528" s="14" t="s">
        <v>168</v>
      </c>
      <c r="I528" s="14">
        <f>IF(OR($AV$120="",$AV$120=Instellingen!$A$21),1,0)</f>
        <v>1</v>
      </c>
      <c r="W528" s="14">
        <f t="shared" si="41"/>
        <v>1</v>
      </c>
      <c r="X528" s="14" t="str">
        <f t="shared" si="54"/>
        <v>8GN</v>
      </c>
      <c r="AA528" s="49"/>
      <c r="AE528" s="131"/>
      <c r="AF528" s="131"/>
      <c r="AG528" s="131"/>
      <c r="AH528" s="131"/>
      <c r="AI528" s="131"/>
      <c r="AJ528" s="131"/>
      <c r="AK528" s="131"/>
      <c r="AL528" s="131"/>
      <c r="AM528" s="131"/>
      <c r="AN528" s="60"/>
      <c r="AO528" s="53"/>
      <c r="AP528" s="53"/>
      <c r="AQ528" s="53"/>
      <c r="AR528" s="53"/>
      <c r="AS528" s="53"/>
      <c r="AT528" s="61"/>
      <c r="AU528" s="59"/>
      <c r="AV528" s="59"/>
      <c r="AW528" s="59"/>
      <c r="AX528" s="59"/>
      <c r="AY528" s="59"/>
      <c r="AZ528" s="59"/>
      <c r="BA528" s="59"/>
      <c r="BB528" s="132"/>
      <c r="BC528" s="132"/>
      <c r="BD528" s="132"/>
      <c r="BE528" s="132"/>
      <c r="BF528" s="132"/>
      <c r="BG528" s="132"/>
      <c r="BH528" s="133"/>
      <c r="BI528" s="133"/>
      <c r="BJ528" s="133"/>
      <c r="BK528" s="133"/>
      <c r="BL528" s="133"/>
      <c r="BM528" s="133"/>
      <c r="BN528" s="134" t="str">
        <f t="shared" si="56"/>
        <v/>
      </c>
      <c r="BO528" s="135"/>
      <c r="BP528" s="135"/>
      <c r="BQ528" s="135"/>
      <c r="BR528" s="135"/>
      <c r="BS528" s="135"/>
      <c r="BT528" s="44"/>
      <c r="BX528" s="16"/>
      <c r="BY528" s="16"/>
      <c r="BZ528" s="16"/>
    </row>
    <row r="529" spans="1:78" ht="12.75" x14ac:dyDescent="0.2">
      <c r="A529" s="14" t="s">
        <v>56</v>
      </c>
      <c r="B529" s="14" t="s">
        <v>167</v>
      </c>
      <c r="C529" s="14">
        <v>5</v>
      </c>
      <c r="D529" s="14">
        <v>1</v>
      </c>
      <c r="F529" s="14">
        <f t="shared" si="57"/>
        <v>8</v>
      </c>
      <c r="G529" s="14" t="s">
        <v>168</v>
      </c>
      <c r="I529" s="14">
        <f>IF(OR($AV$120="",$AV$120=Instellingen!$A$21),1,0)</f>
        <v>1</v>
      </c>
      <c r="W529" s="14">
        <f t="shared" si="41"/>
        <v>1</v>
      </c>
      <c r="X529" s="14" t="str">
        <f t="shared" si="54"/>
        <v>8GN</v>
      </c>
      <c r="AA529" s="50"/>
      <c r="AE529" s="131">
        <v>9789048715053</v>
      </c>
      <c r="AF529" s="131"/>
      <c r="AG529" s="131"/>
      <c r="AH529" s="131"/>
      <c r="AI529" s="131"/>
      <c r="AJ529" s="131"/>
      <c r="AK529" s="131"/>
      <c r="AL529" s="131"/>
      <c r="AM529" s="131"/>
      <c r="AN529" s="125" t="s">
        <v>205</v>
      </c>
      <c r="AO529" s="126"/>
      <c r="AP529" s="126"/>
      <c r="AQ529" s="126"/>
      <c r="AR529" s="126"/>
      <c r="AS529" s="126"/>
      <c r="AT529" s="125"/>
      <c r="AU529" s="127"/>
      <c r="AV529" s="127"/>
      <c r="AW529" s="127"/>
      <c r="AX529" s="127"/>
      <c r="AY529" s="127"/>
      <c r="AZ529" s="127"/>
      <c r="BA529" s="127"/>
      <c r="BB529" s="146">
        <v>9.9</v>
      </c>
      <c r="BC529" s="146"/>
      <c r="BD529" s="146"/>
      <c r="BE529" s="146"/>
      <c r="BF529" s="146"/>
      <c r="BG529" s="146"/>
      <c r="BH529" s="147">
        <f t="shared" ref="BH529" si="58">IF(B529="V",E529,IF(OR(B529="K",B529="L"),ROUNDUP(INDEX($N$115:$V$117,IF(B529="K",2,3),1+F529)*D529/C529,0),"fout"))*IF(I529="",1,I529)*IF(J529="",1,J529)*W529</f>
        <v>5</v>
      </c>
      <c r="BI529" s="147"/>
      <c r="BJ529" s="147"/>
      <c r="BK529" s="147"/>
      <c r="BL529" s="147"/>
      <c r="BM529" s="147"/>
      <c r="BN529" s="148">
        <f t="shared" si="56"/>
        <v>49.5</v>
      </c>
      <c r="BO529" s="150"/>
      <c r="BP529" s="150"/>
      <c r="BQ529" s="150"/>
      <c r="BR529" s="150"/>
      <c r="BS529" s="150"/>
      <c r="BT529" s="44"/>
      <c r="BX529" s="16"/>
      <c r="BY529" s="16"/>
      <c r="BZ529" s="16"/>
    </row>
    <row r="530" spans="1:78" ht="12.75" hidden="1" x14ac:dyDescent="0.2">
      <c r="A530" s="14" t="s">
        <v>56</v>
      </c>
      <c r="B530" s="14" t="s">
        <v>166</v>
      </c>
      <c r="C530" s="14">
        <v>1</v>
      </c>
      <c r="D530" s="14">
        <v>1</v>
      </c>
      <c r="F530" s="14">
        <f t="shared" si="57"/>
        <v>8</v>
      </c>
      <c r="G530" s="14" t="s">
        <v>168</v>
      </c>
      <c r="W530" s="14">
        <f t="shared" si="41"/>
        <v>1</v>
      </c>
      <c r="X530" s="14" t="str">
        <f t="shared" si="54"/>
        <v>8GN</v>
      </c>
      <c r="AA530" s="50"/>
      <c r="AE530" s="131"/>
      <c r="AF530" s="131"/>
      <c r="AG530" s="131"/>
      <c r="AH530" s="131"/>
      <c r="AI530" s="131"/>
      <c r="AJ530" s="131"/>
      <c r="AK530" s="131"/>
      <c r="AL530" s="131"/>
      <c r="AM530" s="131"/>
      <c r="AN530" s="60"/>
      <c r="AO530" s="53"/>
      <c r="AP530" s="53"/>
      <c r="AQ530" s="53"/>
      <c r="AR530" s="53"/>
      <c r="AS530" s="53"/>
      <c r="AT530" s="61"/>
      <c r="AU530" s="59"/>
      <c r="AV530" s="59"/>
      <c r="AW530" s="59"/>
      <c r="AX530" s="59"/>
      <c r="AY530" s="59"/>
      <c r="AZ530" s="59"/>
      <c r="BA530" s="59"/>
      <c r="BB530" s="132"/>
      <c r="BC530" s="132"/>
      <c r="BD530" s="132"/>
      <c r="BE530" s="132"/>
      <c r="BF530" s="132"/>
      <c r="BG530" s="132"/>
      <c r="BH530" s="133"/>
      <c r="BI530" s="133"/>
      <c r="BJ530" s="133"/>
      <c r="BK530" s="133"/>
      <c r="BL530" s="133"/>
      <c r="BM530" s="133"/>
      <c r="BN530" s="134"/>
      <c r="BO530" s="134"/>
      <c r="BP530" s="134"/>
      <c r="BQ530" s="134"/>
      <c r="BR530" s="134"/>
      <c r="BS530" s="134"/>
      <c r="BT530" s="44"/>
      <c r="BX530" s="16"/>
      <c r="BY530" s="16"/>
      <c r="BZ530" s="16"/>
    </row>
    <row r="531" spans="1:78" ht="12.75" x14ac:dyDescent="0.2">
      <c r="F531" s="14">
        <f t="shared" si="57"/>
        <v>8</v>
      </c>
      <c r="G531" s="14" t="s">
        <v>168</v>
      </c>
      <c r="W531" s="14">
        <f t="shared" si="41"/>
        <v>1</v>
      </c>
      <c r="X531" s="14" t="str">
        <f t="shared" si="54"/>
        <v>8N</v>
      </c>
      <c r="AA531" s="50"/>
      <c r="AE531" s="136"/>
      <c r="AF531" s="136"/>
      <c r="AG531" s="136"/>
      <c r="AH531" s="136"/>
      <c r="AI531" s="136"/>
      <c r="AJ531" s="136"/>
      <c r="AK531" s="136"/>
      <c r="AL531" s="136"/>
      <c r="AM531" s="136"/>
      <c r="AN531" s="63"/>
      <c r="AO531" s="62"/>
      <c r="AP531" s="62"/>
      <c r="AQ531" s="62"/>
      <c r="AR531" s="62"/>
      <c r="AS531" s="62"/>
      <c r="AT531" s="63"/>
      <c r="AU531" s="64"/>
      <c r="AV531" s="64"/>
      <c r="AW531" s="64"/>
      <c r="AX531" s="64"/>
      <c r="AY531" s="64"/>
      <c r="AZ531" s="64"/>
      <c r="BA531" s="64"/>
      <c r="BB531" s="137"/>
      <c r="BC531" s="137"/>
      <c r="BD531" s="137"/>
      <c r="BE531" s="137"/>
      <c r="BF531" s="137"/>
      <c r="BG531" s="137"/>
      <c r="BH531" s="138"/>
      <c r="BI531" s="138"/>
      <c r="BJ531" s="138"/>
      <c r="BK531" s="138"/>
      <c r="BL531" s="138"/>
      <c r="BM531" s="138"/>
      <c r="BN531" s="139" t="str">
        <f t="shared" si="56"/>
        <v/>
      </c>
      <c r="BO531" s="140"/>
      <c r="BP531" s="140"/>
      <c r="BQ531" s="140"/>
      <c r="BR531" s="140"/>
      <c r="BS531" s="140"/>
      <c r="BT531" s="44"/>
      <c r="BX531" s="16"/>
      <c r="BY531" s="16"/>
      <c r="BZ531" s="16"/>
    </row>
    <row r="532" spans="1:78" ht="12.75" x14ac:dyDescent="0.2">
      <c r="F532" s="14">
        <f t="shared" si="57"/>
        <v>8</v>
      </c>
      <c r="G532" s="14" t="s">
        <v>168</v>
      </c>
      <c r="W532" s="14">
        <f t="shared" si="41"/>
        <v>1</v>
      </c>
      <c r="X532" s="14" t="str">
        <f t="shared" si="54"/>
        <v>8N</v>
      </c>
      <c r="AA532" s="50"/>
      <c r="AE532" s="131"/>
      <c r="AF532" s="131"/>
      <c r="AG532" s="131"/>
      <c r="AH532" s="131"/>
      <c r="AI532" s="131"/>
      <c r="AJ532" s="131"/>
      <c r="AK532" s="131"/>
      <c r="AL532" s="131"/>
      <c r="AM532" s="131"/>
      <c r="AN532" s="88" t="s">
        <v>121</v>
      </c>
      <c r="AO532" s="53"/>
      <c r="AP532" s="53"/>
      <c r="AQ532" s="53"/>
      <c r="AR532" s="53"/>
      <c r="AS532" s="53"/>
      <c r="AT532" s="61"/>
      <c r="AU532" s="59"/>
      <c r="AV532" s="59"/>
      <c r="AW532" s="59"/>
      <c r="AX532" s="59"/>
      <c r="AY532" s="59"/>
      <c r="AZ532" s="59"/>
      <c r="BA532" s="59"/>
      <c r="BB532" s="132"/>
      <c r="BC532" s="132"/>
      <c r="BD532" s="132"/>
      <c r="BE532" s="132"/>
      <c r="BF532" s="132"/>
      <c r="BG532" s="132"/>
      <c r="BH532" s="133"/>
      <c r="BI532" s="133"/>
      <c r="BJ532" s="133"/>
      <c r="BK532" s="133"/>
      <c r="BL532" s="133"/>
      <c r="BM532" s="133"/>
      <c r="BN532" s="134"/>
      <c r="BO532" s="135"/>
      <c r="BP532" s="135"/>
      <c r="BQ532" s="135"/>
      <c r="BR532" s="135"/>
      <c r="BS532" s="135"/>
      <c r="BT532" s="44"/>
      <c r="BX532" s="16"/>
      <c r="BY532" s="16"/>
      <c r="BZ532" s="16"/>
    </row>
    <row r="533" spans="1:78" ht="12.75" x14ac:dyDescent="0.2">
      <c r="A533" s="14" t="s">
        <v>56</v>
      </c>
      <c r="B533" s="14" t="s">
        <v>166</v>
      </c>
      <c r="C533" s="14">
        <v>1</v>
      </c>
      <c r="D533" s="14">
        <v>1</v>
      </c>
      <c r="F533" s="14">
        <f>F517</f>
        <v>8</v>
      </c>
      <c r="G533" s="14" t="s">
        <v>168</v>
      </c>
      <c r="I533" s="14">
        <f>IF(OR($AV$120="",$AV$120=Instellingen!$A$21),1,0)</f>
        <v>1</v>
      </c>
      <c r="W533" s="14">
        <f t="shared" si="41"/>
        <v>1</v>
      </c>
      <c r="X533" s="14" t="str">
        <f t="shared" si="54"/>
        <v>8GN</v>
      </c>
      <c r="AA533" s="50"/>
      <c r="AE533" s="136">
        <v>9789048717255</v>
      </c>
      <c r="AF533" s="136"/>
      <c r="AG533" s="136"/>
      <c r="AH533" s="136"/>
      <c r="AI533" s="136"/>
      <c r="AJ533" s="136"/>
      <c r="AK533" s="136"/>
      <c r="AL533" s="136"/>
      <c r="AM533" s="136"/>
      <c r="AN533" s="63" t="s">
        <v>151</v>
      </c>
      <c r="AO533" s="62"/>
      <c r="AP533" s="62"/>
      <c r="AQ533" s="62"/>
      <c r="AR533" s="62"/>
      <c r="AS533" s="62"/>
      <c r="AT533" s="63"/>
      <c r="AU533" s="64"/>
      <c r="AV533" s="64"/>
      <c r="AW533" s="64"/>
      <c r="AX533" s="64"/>
      <c r="AY533" s="64"/>
      <c r="AZ533" s="64"/>
      <c r="BA533" s="64"/>
      <c r="BB533" s="137">
        <v>65.05</v>
      </c>
      <c r="BC533" s="137">
        <v>59.3</v>
      </c>
      <c r="BD533" s="137">
        <v>59.3</v>
      </c>
      <c r="BE533" s="137">
        <v>59.3</v>
      </c>
      <c r="BF533" s="137">
        <v>59.3</v>
      </c>
      <c r="BG533" s="137">
        <v>59.3</v>
      </c>
      <c r="BH533" s="138">
        <f t="shared" ref="BH533:BH541" si="59">IF(B533="V",E533,IF(OR(B533="K",B533="L"),ROUNDUP(INDEX($N$115:$V$117,IF(B533="K",2,3),1+F533)*D533/C533,0),"fout"))*IF(I533="",1,I533)*IF(J533="",1,J533)*W533</f>
        <v>1</v>
      </c>
      <c r="BI533" s="138"/>
      <c r="BJ533" s="138"/>
      <c r="BK533" s="138"/>
      <c r="BL533" s="138"/>
      <c r="BM533" s="138"/>
      <c r="BN533" s="139">
        <f t="shared" si="56"/>
        <v>65.05</v>
      </c>
      <c r="BO533" s="140"/>
      <c r="BP533" s="140"/>
      <c r="BQ533" s="140"/>
      <c r="BR533" s="140"/>
      <c r="BS533" s="140"/>
      <c r="BT533" s="44"/>
      <c r="BX533" s="16"/>
      <c r="BY533" s="16"/>
      <c r="BZ533" s="16"/>
    </row>
    <row r="534" spans="1:78" ht="12.75" x14ac:dyDescent="0.2">
      <c r="A534" s="14" t="s">
        <v>56</v>
      </c>
      <c r="B534" s="14" t="s">
        <v>166</v>
      </c>
      <c r="C534" s="14">
        <v>1</v>
      </c>
      <c r="D534" s="14">
        <v>1</v>
      </c>
      <c r="F534" s="14">
        <f t="shared" si="57"/>
        <v>8</v>
      </c>
      <c r="G534" s="14" t="s">
        <v>168</v>
      </c>
      <c r="I534" s="14">
        <f>IF(OR($AV$120="",$AV$120=Instellingen!$A$21),1,0)</f>
        <v>1</v>
      </c>
      <c r="W534" s="14">
        <f t="shared" si="41"/>
        <v>1</v>
      </c>
      <c r="X534" s="14" t="str">
        <f t="shared" si="54"/>
        <v>8GN</v>
      </c>
      <c r="AA534" s="50"/>
      <c r="AE534" s="131">
        <v>9789048717309</v>
      </c>
      <c r="AF534" s="131"/>
      <c r="AG534" s="131"/>
      <c r="AH534" s="131"/>
      <c r="AI534" s="131"/>
      <c r="AJ534" s="131"/>
      <c r="AK534" s="131"/>
      <c r="AL534" s="131"/>
      <c r="AM534" s="131"/>
      <c r="AN534" s="60" t="s">
        <v>152</v>
      </c>
      <c r="AO534" s="53"/>
      <c r="AP534" s="53"/>
      <c r="AQ534" s="53"/>
      <c r="AR534" s="53"/>
      <c r="AS534" s="53"/>
      <c r="AT534" s="61"/>
      <c r="AU534" s="59"/>
      <c r="AV534" s="59"/>
      <c r="AW534" s="59"/>
      <c r="AX534" s="59"/>
      <c r="AY534" s="59"/>
      <c r="AZ534" s="59"/>
      <c r="BA534" s="59"/>
      <c r="BB534" s="132">
        <v>65.05</v>
      </c>
      <c r="BC534" s="132">
        <v>59.3</v>
      </c>
      <c r="BD534" s="132">
        <v>59.3</v>
      </c>
      <c r="BE534" s="132">
        <v>59.3</v>
      </c>
      <c r="BF534" s="132">
        <v>59.3</v>
      </c>
      <c r="BG534" s="132">
        <v>59.3</v>
      </c>
      <c r="BH534" s="133">
        <f t="shared" si="59"/>
        <v>1</v>
      </c>
      <c r="BI534" s="133"/>
      <c r="BJ534" s="133"/>
      <c r="BK534" s="133"/>
      <c r="BL534" s="133"/>
      <c r="BM534" s="133"/>
      <c r="BN534" s="134">
        <f t="shared" si="56"/>
        <v>65.05</v>
      </c>
      <c r="BO534" s="135"/>
      <c r="BP534" s="135"/>
      <c r="BQ534" s="135"/>
      <c r="BR534" s="135"/>
      <c r="BS534" s="135"/>
      <c r="BT534" s="44"/>
      <c r="BX534" s="16"/>
      <c r="BY534" s="16"/>
      <c r="BZ534" s="16"/>
    </row>
    <row r="535" spans="1:78" ht="12.75" x14ac:dyDescent="0.2">
      <c r="A535" s="14" t="s">
        <v>57</v>
      </c>
      <c r="B535" s="14" t="s">
        <v>167</v>
      </c>
      <c r="C535" s="14">
        <v>5</v>
      </c>
      <c r="D535" s="14">
        <v>1</v>
      </c>
      <c r="F535" s="14">
        <f t="shared" si="57"/>
        <v>8</v>
      </c>
      <c r="G535" s="14" t="s">
        <v>168</v>
      </c>
      <c r="J535" s="14">
        <f>IF(OR($AV$124="",$AV$124=Instellingen!$A$21),1,0)</f>
        <v>1</v>
      </c>
      <c r="W535" s="14">
        <f t="shared" si="41"/>
        <v>1</v>
      </c>
      <c r="X535" s="14" t="str">
        <f t="shared" si="54"/>
        <v>8VN</v>
      </c>
      <c r="AA535" s="50"/>
      <c r="AE535" s="136">
        <v>9789048717293</v>
      </c>
      <c r="AF535" s="136"/>
      <c r="AG535" s="136"/>
      <c r="AH535" s="136"/>
      <c r="AI535" s="136"/>
      <c r="AJ535" s="136"/>
      <c r="AK535" s="136"/>
      <c r="AL535" s="136"/>
      <c r="AM535" s="136"/>
      <c r="AN535" s="63" t="s">
        <v>203</v>
      </c>
      <c r="AO535" s="62"/>
      <c r="AP535" s="62"/>
      <c r="AQ535" s="62"/>
      <c r="AR535" s="62"/>
      <c r="AS535" s="62"/>
      <c r="AT535" s="63"/>
      <c r="AU535" s="64"/>
      <c r="AV535" s="64"/>
      <c r="AW535" s="64"/>
      <c r="AX535" s="64"/>
      <c r="AY535" s="64"/>
      <c r="AZ535" s="64"/>
      <c r="BA535" s="64"/>
      <c r="BB535" s="137">
        <v>16.350000000000001</v>
      </c>
      <c r="BC535" s="137">
        <v>14.9</v>
      </c>
      <c r="BD535" s="137">
        <v>14.9</v>
      </c>
      <c r="BE535" s="137">
        <v>14.9</v>
      </c>
      <c r="BF535" s="137">
        <v>14.9</v>
      </c>
      <c r="BG535" s="137">
        <v>14.9</v>
      </c>
      <c r="BH535" s="138">
        <f t="shared" si="59"/>
        <v>5</v>
      </c>
      <c r="BI535" s="138"/>
      <c r="BJ535" s="138"/>
      <c r="BK535" s="138"/>
      <c r="BL535" s="138"/>
      <c r="BM535" s="138"/>
      <c r="BN535" s="139">
        <f t="shared" si="56"/>
        <v>81.75</v>
      </c>
      <c r="BO535" s="140"/>
      <c r="BP535" s="140"/>
      <c r="BQ535" s="140"/>
      <c r="BR535" s="140"/>
      <c r="BS535" s="140"/>
      <c r="BT535" s="44"/>
      <c r="BX535" s="16"/>
      <c r="BY535" s="16"/>
      <c r="BZ535" s="16"/>
    </row>
    <row r="536" spans="1:78" ht="12.75" x14ac:dyDescent="0.2">
      <c r="A536" s="14" t="s">
        <v>57</v>
      </c>
      <c r="B536" s="14" t="s">
        <v>167</v>
      </c>
      <c r="C536" s="14">
        <v>5</v>
      </c>
      <c r="D536" s="14">
        <v>1</v>
      </c>
      <c r="F536" s="14">
        <f t="shared" si="57"/>
        <v>8</v>
      </c>
      <c r="G536" s="14" t="s">
        <v>168</v>
      </c>
      <c r="J536" s="14">
        <f>IF(OR($AV$124="",$AV$124=Instellingen!$A$21),1,0)</f>
        <v>1</v>
      </c>
      <c r="W536" s="14">
        <f t="shared" si="41"/>
        <v>1</v>
      </c>
      <c r="X536" s="14" t="str">
        <f t="shared" si="54"/>
        <v>8VN</v>
      </c>
      <c r="AA536" s="50"/>
      <c r="AE536" s="131">
        <v>9789048717323</v>
      </c>
      <c r="AF536" s="131"/>
      <c r="AG536" s="131"/>
      <c r="AH536" s="131"/>
      <c r="AI536" s="131"/>
      <c r="AJ536" s="131"/>
      <c r="AK536" s="131"/>
      <c r="AL536" s="131"/>
      <c r="AM536" s="131"/>
      <c r="AN536" s="60" t="s">
        <v>204</v>
      </c>
      <c r="AO536" s="53"/>
      <c r="AP536" s="53"/>
      <c r="AQ536" s="53"/>
      <c r="AR536" s="53"/>
      <c r="AS536" s="53"/>
      <c r="AT536" s="61"/>
      <c r="AU536" s="59"/>
      <c r="AV536" s="59"/>
      <c r="AW536" s="59"/>
      <c r="AX536" s="59"/>
      <c r="AY536" s="59"/>
      <c r="AZ536" s="59"/>
      <c r="BA536" s="59"/>
      <c r="BB536" s="132">
        <v>16.350000000000001</v>
      </c>
      <c r="BC536" s="132">
        <v>14.9</v>
      </c>
      <c r="BD536" s="132">
        <v>14.9</v>
      </c>
      <c r="BE536" s="132">
        <v>14.9</v>
      </c>
      <c r="BF536" s="132">
        <v>14.9</v>
      </c>
      <c r="BG536" s="132">
        <v>14.9</v>
      </c>
      <c r="BH536" s="133">
        <f t="shared" si="59"/>
        <v>5</v>
      </c>
      <c r="BI536" s="133"/>
      <c r="BJ536" s="133"/>
      <c r="BK536" s="133"/>
      <c r="BL536" s="133"/>
      <c r="BM536" s="133"/>
      <c r="BN536" s="134">
        <f t="shared" si="56"/>
        <v>81.75</v>
      </c>
      <c r="BO536" s="135"/>
      <c r="BP536" s="135"/>
      <c r="BQ536" s="135"/>
      <c r="BR536" s="135"/>
      <c r="BS536" s="135"/>
      <c r="BT536" s="44"/>
      <c r="BX536" s="16"/>
      <c r="BY536" s="16"/>
      <c r="BZ536" s="16"/>
    </row>
    <row r="537" spans="1:78" ht="12.75" x14ac:dyDescent="0.2">
      <c r="A537" s="14" t="s">
        <v>56</v>
      </c>
      <c r="B537" s="14" t="s">
        <v>166</v>
      </c>
      <c r="C537" s="14">
        <v>1</v>
      </c>
      <c r="D537" s="14">
        <v>2</v>
      </c>
      <c r="F537" s="14">
        <f t="shared" si="57"/>
        <v>8</v>
      </c>
      <c r="G537" s="14" t="s">
        <v>168</v>
      </c>
      <c r="I537" s="14">
        <f>IF(OR($AV$120="",$AV$120=Instellingen!$A$21),1,0)</f>
        <v>1</v>
      </c>
      <c r="W537" s="14">
        <f t="shared" si="41"/>
        <v>1</v>
      </c>
      <c r="X537" s="14" t="str">
        <f t="shared" si="54"/>
        <v>8GN</v>
      </c>
      <c r="AA537" s="50"/>
      <c r="AE537" s="136">
        <v>9789048717279</v>
      </c>
      <c r="AF537" s="136"/>
      <c r="AG537" s="136"/>
      <c r="AH537" s="136"/>
      <c r="AI537" s="136"/>
      <c r="AJ537" s="136"/>
      <c r="AK537" s="136"/>
      <c r="AL537" s="136"/>
      <c r="AM537" s="136"/>
      <c r="AN537" s="63" t="s">
        <v>155</v>
      </c>
      <c r="AO537" s="62"/>
      <c r="AP537" s="62"/>
      <c r="AQ537" s="62"/>
      <c r="AR537" s="62"/>
      <c r="AS537" s="62"/>
      <c r="AT537" s="63"/>
      <c r="AU537" s="64"/>
      <c r="AV537" s="64"/>
      <c r="AW537" s="64"/>
      <c r="AX537" s="64"/>
      <c r="AY537" s="64"/>
      <c r="AZ537" s="64"/>
      <c r="BA537" s="64"/>
      <c r="BB537" s="137">
        <v>10.55</v>
      </c>
      <c r="BC537" s="137">
        <v>9.6</v>
      </c>
      <c r="BD537" s="137">
        <v>9.6</v>
      </c>
      <c r="BE537" s="137">
        <v>9.6</v>
      </c>
      <c r="BF537" s="137">
        <v>9.6</v>
      </c>
      <c r="BG537" s="137">
        <v>9.6</v>
      </c>
      <c r="BH537" s="138">
        <f t="shared" si="59"/>
        <v>2</v>
      </c>
      <c r="BI537" s="138"/>
      <c r="BJ537" s="138"/>
      <c r="BK537" s="138"/>
      <c r="BL537" s="138"/>
      <c r="BM537" s="138"/>
      <c r="BN537" s="139">
        <f t="shared" si="56"/>
        <v>21.1</v>
      </c>
      <c r="BO537" s="140"/>
      <c r="BP537" s="140"/>
      <c r="BQ537" s="140"/>
      <c r="BR537" s="140"/>
      <c r="BS537" s="140"/>
      <c r="BT537" s="44"/>
      <c r="BX537" s="16"/>
      <c r="BY537" s="16"/>
      <c r="BZ537" s="16"/>
    </row>
    <row r="538" spans="1:78" ht="12.75" x14ac:dyDescent="0.2">
      <c r="A538" s="14" t="s">
        <v>56</v>
      </c>
      <c r="B538" s="14" t="s">
        <v>166</v>
      </c>
      <c r="C538" s="14">
        <v>1</v>
      </c>
      <c r="D538" s="14">
        <v>2</v>
      </c>
      <c r="F538" s="14">
        <f t="shared" si="57"/>
        <v>8</v>
      </c>
      <c r="G538" s="14" t="s">
        <v>168</v>
      </c>
      <c r="I538" s="14">
        <f>IF(OR($AV$120="",$AV$120=Instellingen!$A$21),1,0)</f>
        <v>1</v>
      </c>
      <c r="W538" s="14">
        <f t="shared" si="41"/>
        <v>1</v>
      </c>
      <c r="X538" s="14" t="str">
        <f t="shared" si="54"/>
        <v>8GN</v>
      </c>
      <c r="AA538" s="50"/>
      <c r="AE538" s="131">
        <v>9789048717316</v>
      </c>
      <c r="AF538" s="131"/>
      <c r="AG538" s="131"/>
      <c r="AH538" s="131"/>
      <c r="AI538" s="131"/>
      <c r="AJ538" s="131"/>
      <c r="AK538" s="131"/>
      <c r="AL538" s="131"/>
      <c r="AM538" s="131"/>
      <c r="AN538" s="60" t="s">
        <v>156</v>
      </c>
      <c r="AO538" s="53"/>
      <c r="AP538" s="53"/>
      <c r="AQ538" s="53"/>
      <c r="AR538" s="53"/>
      <c r="AS538" s="53"/>
      <c r="AT538" s="61"/>
      <c r="AU538" s="59"/>
      <c r="AV538" s="59"/>
      <c r="AW538" s="59"/>
      <c r="AX538" s="59"/>
      <c r="AY538" s="59"/>
      <c r="AZ538" s="59"/>
      <c r="BA538" s="59"/>
      <c r="BB538" s="132">
        <v>10.55</v>
      </c>
      <c r="BC538" s="132">
        <v>9.6</v>
      </c>
      <c r="BD538" s="132">
        <v>9.6</v>
      </c>
      <c r="BE538" s="132">
        <v>9.6</v>
      </c>
      <c r="BF538" s="132">
        <v>9.6</v>
      </c>
      <c r="BG538" s="132">
        <v>9.6</v>
      </c>
      <c r="BH538" s="133">
        <f t="shared" si="59"/>
        <v>2</v>
      </c>
      <c r="BI538" s="133"/>
      <c r="BJ538" s="133"/>
      <c r="BK538" s="133"/>
      <c r="BL538" s="133"/>
      <c r="BM538" s="133"/>
      <c r="BN538" s="134">
        <f t="shared" si="56"/>
        <v>21.1</v>
      </c>
      <c r="BO538" s="135"/>
      <c r="BP538" s="135"/>
      <c r="BQ538" s="135"/>
      <c r="BR538" s="135"/>
      <c r="BS538" s="135"/>
      <c r="BT538" s="44"/>
      <c r="BX538" s="16"/>
      <c r="BY538" s="16"/>
      <c r="BZ538" s="16"/>
    </row>
    <row r="539" spans="1:78" ht="12.75" x14ac:dyDescent="0.2">
      <c r="A539" s="14" t="s">
        <v>56</v>
      </c>
      <c r="B539" s="14" t="s">
        <v>166</v>
      </c>
      <c r="C539" s="14">
        <v>1</v>
      </c>
      <c r="D539" s="14">
        <v>1</v>
      </c>
      <c r="F539" s="14">
        <f t="shared" si="57"/>
        <v>8</v>
      </c>
      <c r="G539" s="14" t="s">
        <v>168</v>
      </c>
      <c r="I539" s="14">
        <f>IF(OR($AV$120="",$AV$120=Instellingen!$A$21),1,0)</f>
        <v>1</v>
      </c>
      <c r="W539" s="14">
        <f t="shared" si="41"/>
        <v>1</v>
      </c>
      <c r="X539" s="14" t="str">
        <f t="shared" si="54"/>
        <v>8GN</v>
      </c>
      <c r="AA539" s="50"/>
      <c r="AE539" s="136">
        <v>9789048717262</v>
      </c>
      <c r="AF539" s="136"/>
      <c r="AG539" s="136"/>
      <c r="AH539" s="136"/>
      <c r="AI539" s="136"/>
      <c r="AJ539" s="136"/>
      <c r="AK539" s="136"/>
      <c r="AL539" s="136"/>
      <c r="AM539" s="136"/>
      <c r="AN539" s="63" t="s">
        <v>157</v>
      </c>
      <c r="AO539" s="62"/>
      <c r="AP539" s="62"/>
      <c r="AQ539" s="62"/>
      <c r="AR539" s="62"/>
      <c r="AS539" s="62"/>
      <c r="AT539" s="63"/>
      <c r="AU539" s="64"/>
      <c r="AV539" s="64"/>
      <c r="AW539" s="64"/>
      <c r="AX539" s="64"/>
      <c r="AY539" s="64"/>
      <c r="AZ539" s="64"/>
      <c r="BA539" s="64"/>
      <c r="BB539" s="137">
        <v>97.25</v>
      </c>
      <c r="BC539" s="137">
        <v>88.7</v>
      </c>
      <c r="BD539" s="137">
        <v>88.7</v>
      </c>
      <c r="BE539" s="137">
        <v>88.7</v>
      </c>
      <c r="BF539" s="137">
        <v>88.7</v>
      </c>
      <c r="BG539" s="137">
        <v>88.7</v>
      </c>
      <c r="BH539" s="138">
        <f t="shared" si="59"/>
        <v>1</v>
      </c>
      <c r="BI539" s="138"/>
      <c r="BJ539" s="138"/>
      <c r="BK539" s="138"/>
      <c r="BL539" s="138"/>
      <c r="BM539" s="138"/>
      <c r="BN539" s="139">
        <f t="shared" si="56"/>
        <v>97.25</v>
      </c>
      <c r="BO539" s="140"/>
      <c r="BP539" s="140"/>
      <c r="BQ539" s="140"/>
      <c r="BR539" s="140"/>
      <c r="BS539" s="140"/>
      <c r="BT539" s="44"/>
      <c r="BX539" s="16"/>
      <c r="BY539" s="16"/>
      <c r="BZ539" s="16"/>
    </row>
    <row r="540" spans="1:78" ht="12.75" hidden="1" x14ac:dyDescent="0.2">
      <c r="A540" s="14" t="s">
        <v>56</v>
      </c>
      <c r="B540" s="14" t="s">
        <v>166</v>
      </c>
      <c r="C540" s="14">
        <v>1</v>
      </c>
      <c r="D540" s="14">
        <v>1</v>
      </c>
      <c r="F540" s="14">
        <f t="shared" si="57"/>
        <v>8</v>
      </c>
      <c r="G540" s="14" t="s">
        <v>168</v>
      </c>
      <c r="I540" s="14">
        <f>IF(OR($AV$120="",$AV$120=Instellingen!$A$21),1,0)</f>
        <v>1</v>
      </c>
      <c r="W540" s="14">
        <f t="shared" si="41"/>
        <v>1</v>
      </c>
      <c r="X540" s="14" t="str">
        <f t="shared" si="54"/>
        <v>8GN</v>
      </c>
      <c r="AA540" s="50"/>
      <c r="AE540" s="131"/>
      <c r="AF540" s="131"/>
      <c r="AG540" s="131"/>
      <c r="AH540" s="131"/>
      <c r="AI540" s="131"/>
      <c r="AJ540" s="131"/>
      <c r="AK540" s="131"/>
      <c r="AL540" s="131"/>
      <c r="AM540" s="131"/>
      <c r="AN540" s="60"/>
      <c r="AO540" s="53"/>
      <c r="AP540" s="53"/>
      <c r="AQ540" s="53"/>
      <c r="AR540" s="53"/>
      <c r="AS540" s="53"/>
      <c r="AT540" s="61"/>
      <c r="AU540" s="59"/>
      <c r="AV540" s="59"/>
      <c r="AW540" s="59"/>
      <c r="AX540" s="59"/>
      <c r="AY540" s="59"/>
      <c r="AZ540" s="59"/>
      <c r="BA540" s="59"/>
      <c r="BB540" s="132"/>
      <c r="BC540" s="132"/>
      <c r="BD540" s="132"/>
      <c r="BE540" s="132"/>
      <c r="BF540" s="132"/>
      <c r="BG540" s="132"/>
      <c r="BH540" s="133"/>
      <c r="BI540" s="133"/>
      <c r="BJ540" s="133"/>
      <c r="BK540" s="133"/>
      <c r="BL540" s="133"/>
      <c r="BM540" s="133"/>
      <c r="BN540" s="134" t="str">
        <f t="shared" si="56"/>
        <v/>
      </c>
      <c r="BO540" s="135"/>
      <c r="BP540" s="135"/>
      <c r="BQ540" s="135"/>
      <c r="BR540" s="135"/>
      <c r="BS540" s="135"/>
      <c r="BT540" s="44"/>
      <c r="BX540" s="16"/>
      <c r="BY540" s="16"/>
      <c r="BZ540" s="16"/>
    </row>
    <row r="541" spans="1:78" ht="13.5" thickBot="1" x14ac:dyDescent="0.25">
      <c r="A541" s="14" t="s">
        <v>56</v>
      </c>
      <c r="B541" s="14" t="s">
        <v>167</v>
      </c>
      <c r="C541" s="14">
        <v>1</v>
      </c>
      <c r="D541" s="14">
        <v>0.5</v>
      </c>
      <c r="F541" s="14">
        <f t="shared" si="57"/>
        <v>8</v>
      </c>
      <c r="G541" s="14" t="s">
        <v>168</v>
      </c>
      <c r="I541" s="14">
        <v>1</v>
      </c>
      <c r="J541" s="14" t="s">
        <v>173</v>
      </c>
      <c r="W541" s="14">
        <f t="shared" si="41"/>
        <v>1</v>
      </c>
      <c r="X541" s="14" t="str">
        <f t="shared" si="54"/>
        <v>8GN</v>
      </c>
      <c r="AA541" s="50"/>
      <c r="AE541" s="131">
        <v>9789048717286</v>
      </c>
      <c r="AF541" s="131"/>
      <c r="AG541" s="131"/>
      <c r="AH541" s="131"/>
      <c r="AI541" s="131"/>
      <c r="AJ541" s="131"/>
      <c r="AK541" s="131"/>
      <c r="AL541" s="131"/>
      <c r="AM541" s="131"/>
      <c r="AN541" s="125" t="s">
        <v>159</v>
      </c>
      <c r="AO541" s="126"/>
      <c r="AP541" s="126"/>
      <c r="AQ541" s="126"/>
      <c r="AR541" s="126"/>
      <c r="AS541" s="126"/>
      <c r="AT541" s="125"/>
      <c r="AU541" s="127"/>
      <c r="AV541" s="127"/>
      <c r="AW541" s="127"/>
      <c r="AX541" s="127"/>
      <c r="AY541" s="127"/>
      <c r="AZ541" s="127"/>
      <c r="BA541" s="127"/>
      <c r="BB541" s="146">
        <v>11.4</v>
      </c>
      <c r="BC541" s="146">
        <v>10.9</v>
      </c>
      <c r="BD541" s="146">
        <v>10.9</v>
      </c>
      <c r="BE541" s="146">
        <v>10.9</v>
      </c>
      <c r="BF541" s="146">
        <v>10.9</v>
      </c>
      <c r="BG541" s="146">
        <v>10.9</v>
      </c>
      <c r="BH541" s="147">
        <f t="shared" si="59"/>
        <v>13</v>
      </c>
      <c r="BI541" s="147"/>
      <c r="BJ541" s="147"/>
      <c r="BK541" s="147"/>
      <c r="BL541" s="147"/>
      <c r="BM541" s="147"/>
      <c r="BN541" s="148">
        <f t="shared" ref="BN541" si="60">IF(BH541="","",BB541*BH541)</f>
        <v>148.20000000000002</v>
      </c>
      <c r="BO541" s="148"/>
      <c r="BP541" s="148"/>
      <c r="BQ541" s="148"/>
      <c r="BR541" s="148"/>
      <c r="BS541" s="148"/>
      <c r="BT541" s="44"/>
      <c r="BX541" s="16"/>
      <c r="BY541" s="16"/>
      <c r="BZ541" s="16"/>
    </row>
    <row r="542" spans="1:78" ht="12.75" hidden="1" x14ac:dyDescent="0.2">
      <c r="F542" s="14">
        <f t="shared" si="57"/>
        <v>8</v>
      </c>
      <c r="W542" s="14">
        <f t="shared" si="41"/>
        <v>1</v>
      </c>
      <c r="X542" s="14" t="str">
        <f t="shared" si="54"/>
        <v>8</v>
      </c>
      <c r="AA542" s="50"/>
      <c r="AE542" s="131"/>
      <c r="AF542" s="131"/>
      <c r="AG542" s="131"/>
      <c r="AH542" s="131"/>
      <c r="AI542" s="131"/>
      <c r="AJ542" s="131"/>
      <c r="AK542" s="131"/>
      <c r="AL542" s="131"/>
      <c r="AM542" s="131"/>
      <c r="AN542" s="60"/>
      <c r="AO542" s="53"/>
      <c r="AP542" s="53"/>
      <c r="AQ542" s="53"/>
      <c r="AR542" s="53"/>
      <c r="AS542" s="53"/>
      <c r="AT542" s="61"/>
      <c r="AU542" s="59"/>
      <c r="AV542" s="59"/>
      <c r="AW542" s="59"/>
      <c r="AX542" s="59"/>
      <c r="AY542" s="59"/>
      <c r="AZ542" s="59"/>
      <c r="BA542" s="59"/>
      <c r="BB542" s="132"/>
      <c r="BC542" s="132"/>
      <c r="BD542" s="132"/>
      <c r="BE542" s="132"/>
      <c r="BF542" s="132"/>
      <c r="BG542" s="132"/>
      <c r="BH542" s="133"/>
      <c r="BI542" s="133"/>
      <c r="BJ542" s="133"/>
      <c r="BK542" s="133"/>
      <c r="BL542" s="133"/>
      <c r="BM542" s="133"/>
      <c r="BN542" s="134" t="str">
        <f t="shared" si="56"/>
        <v/>
      </c>
      <c r="BO542" s="135"/>
      <c r="BP542" s="135"/>
      <c r="BQ542" s="135"/>
      <c r="BR542" s="135"/>
      <c r="BS542" s="135"/>
      <c r="BT542" s="44"/>
      <c r="BX542" s="16"/>
      <c r="BY542" s="16"/>
      <c r="BZ542" s="16"/>
    </row>
    <row r="543" spans="1:78" ht="12.75" hidden="1" x14ac:dyDescent="0.2">
      <c r="F543" s="14">
        <f t="shared" si="57"/>
        <v>8</v>
      </c>
      <c r="W543" s="14">
        <f t="shared" si="41"/>
        <v>1</v>
      </c>
      <c r="X543" s="14" t="str">
        <f t="shared" si="54"/>
        <v>8</v>
      </c>
      <c r="AA543" s="50"/>
      <c r="AE543" s="136"/>
      <c r="AF543" s="136"/>
      <c r="AG543" s="136"/>
      <c r="AH543" s="136"/>
      <c r="AI543" s="136"/>
      <c r="AJ543" s="136"/>
      <c r="AK543" s="136"/>
      <c r="AL543" s="136"/>
      <c r="AM543" s="136"/>
      <c r="AN543" s="63"/>
      <c r="AO543" s="62"/>
      <c r="AP543" s="62"/>
      <c r="AQ543" s="62"/>
      <c r="AR543" s="62"/>
      <c r="AS543" s="62"/>
      <c r="AT543" s="63"/>
      <c r="AU543" s="64"/>
      <c r="AV543" s="64"/>
      <c r="AW543" s="64"/>
      <c r="AX543" s="64"/>
      <c r="AY543" s="64"/>
      <c r="AZ543" s="64"/>
      <c r="BA543" s="64"/>
      <c r="BB543" s="137"/>
      <c r="BC543" s="137"/>
      <c r="BD543" s="137"/>
      <c r="BE543" s="137"/>
      <c r="BF543" s="137"/>
      <c r="BG543" s="137"/>
      <c r="BH543" s="138"/>
      <c r="BI543" s="138"/>
      <c r="BJ543" s="138"/>
      <c r="BK543" s="138"/>
      <c r="BL543" s="138"/>
      <c r="BM543" s="138"/>
      <c r="BN543" s="139" t="str">
        <f t="shared" si="56"/>
        <v/>
      </c>
      <c r="BO543" s="140"/>
      <c r="BP543" s="140"/>
      <c r="BQ543" s="140"/>
      <c r="BR543" s="140"/>
      <c r="BS543" s="140"/>
      <c r="BT543" s="44"/>
      <c r="BX543" s="16"/>
      <c r="BY543" s="16"/>
      <c r="BZ543" s="16"/>
    </row>
    <row r="544" spans="1:78" ht="12.75" hidden="1" x14ac:dyDescent="0.2">
      <c r="F544" s="14">
        <f t="shared" si="57"/>
        <v>8</v>
      </c>
      <c r="W544" s="14">
        <f t="shared" si="41"/>
        <v>1</v>
      </c>
      <c r="X544" s="14" t="str">
        <f t="shared" si="54"/>
        <v>8</v>
      </c>
      <c r="AA544" s="50"/>
      <c r="AE544" s="131"/>
      <c r="AF544" s="131"/>
      <c r="AG544" s="131"/>
      <c r="AH544" s="131"/>
      <c r="AI544" s="131"/>
      <c r="AJ544" s="131"/>
      <c r="AK544" s="131"/>
      <c r="AL544" s="131"/>
      <c r="AM544" s="131"/>
      <c r="AN544" s="60"/>
      <c r="AO544" s="53"/>
      <c r="AP544" s="53"/>
      <c r="AQ544" s="53"/>
      <c r="AR544" s="53"/>
      <c r="AS544" s="53"/>
      <c r="AT544" s="61"/>
      <c r="AU544" s="59"/>
      <c r="AV544" s="59"/>
      <c r="AW544" s="59"/>
      <c r="AX544" s="59"/>
      <c r="AY544" s="59"/>
      <c r="AZ544" s="59"/>
      <c r="BA544" s="59"/>
      <c r="BB544" s="132"/>
      <c r="BC544" s="132"/>
      <c r="BD544" s="132"/>
      <c r="BE544" s="132"/>
      <c r="BF544" s="132"/>
      <c r="BG544" s="132"/>
      <c r="BH544" s="133"/>
      <c r="BI544" s="133"/>
      <c r="BJ544" s="133"/>
      <c r="BK544" s="133"/>
      <c r="BL544" s="133"/>
      <c r="BM544" s="133"/>
      <c r="BN544" s="134" t="str">
        <f t="shared" si="56"/>
        <v/>
      </c>
      <c r="BO544" s="135"/>
      <c r="BP544" s="135"/>
      <c r="BQ544" s="135"/>
      <c r="BR544" s="135"/>
      <c r="BS544" s="135"/>
      <c r="BT544" s="44"/>
      <c r="BX544" s="16"/>
      <c r="BY544" s="16"/>
      <c r="BZ544" s="16"/>
    </row>
    <row r="545" spans="1:78" ht="12.75" hidden="1" x14ac:dyDescent="0.2">
      <c r="F545" s="14">
        <f t="shared" si="57"/>
        <v>8</v>
      </c>
      <c r="W545" s="14">
        <f t="shared" si="41"/>
        <v>1</v>
      </c>
      <c r="X545" s="14" t="str">
        <f t="shared" si="54"/>
        <v>8</v>
      </c>
      <c r="AA545" s="50"/>
      <c r="AE545" s="136"/>
      <c r="AF545" s="136"/>
      <c r="AG545" s="136"/>
      <c r="AH545" s="136"/>
      <c r="AI545" s="136"/>
      <c r="AJ545" s="136"/>
      <c r="AK545" s="136"/>
      <c r="AL545" s="136"/>
      <c r="AM545" s="136"/>
      <c r="AN545" s="63"/>
      <c r="AO545" s="62"/>
      <c r="AP545" s="62"/>
      <c r="AQ545" s="62"/>
      <c r="AR545" s="62"/>
      <c r="AS545" s="62"/>
      <c r="AT545" s="63"/>
      <c r="AU545" s="64"/>
      <c r="AV545" s="64"/>
      <c r="AW545" s="64"/>
      <c r="AX545" s="64"/>
      <c r="AY545" s="64"/>
      <c r="AZ545" s="64"/>
      <c r="BA545" s="64"/>
      <c r="BB545" s="137"/>
      <c r="BC545" s="137"/>
      <c r="BD545" s="137"/>
      <c r="BE545" s="137"/>
      <c r="BF545" s="137"/>
      <c r="BG545" s="137"/>
      <c r="BH545" s="138"/>
      <c r="BI545" s="138"/>
      <c r="BJ545" s="138"/>
      <c r="BK545" s="138"/>
      <c r="BL545" s="138"/>
      <c r="BM545" s="138"/>
      <c r="BN545" s="139" t="str">
        <f t="shared" si="56"/>
        <v/>
      </c>
      <c r="BO545" s="140"/>
      <c r="BP545" s="140"/>
      <c r="BQ545" s="140"/>
      <c r="BR545" s="140"/>
      <c r="BS545" s="140"/>
      <c r="BT545" s="44"/>
      <c r="BX545" s="16"/>
      <c r="BY545" s="16"/>
      <c r="BZ545" s="16"/>
    </row>
    <row r="546" spans="1:78" ht="12.75" hidden="1" x14ac:dyDescent="0.2">
      <c r="F546" s="14">
        <f t="shared" si="57"/>
        <v>8</v>
      </c>
      <c r="W546" s="14">
        <f t="shared" si="41"/>
        <v>1</v>
      </c>
      <c r="X546" s="14" t="str">
        <f t="shared" si="54"/>
        <v>8</v>
      </c>
      <c r="AA546" s="50"/>
      <c r="AE546" s="131"/>
      <c r="AF546" s="131"/>
      <c r="AG546" s="131"/>
      <c r="AH546" s="131"/>
      <c r="AI546" s="131"/>
      <c r="AJ546" s="131"/>
      <c r="AK546" s="131"/>
      <c r="AL546" s="131"/>
      <c r="AM546" s="131"/>
      <c r="AN546" s="60"/>
      <c r="AO546" s="53"/>
      <c r="AP546" s="53"/>
      <c r="AQ546" s="53"/>
      <c r="AR546" s="53"/>
      <c r="AS546" s="53"/>
      <c r="AT546" s="61"/>
      <c r="AU546" s="59"/>
      <c r="AV546" s="59"/>
      <c r="AW546" s="59"/>
      <c r="AX546" s="59"/>
      <c r="AY546" s="59"/>
      <c r="AZ546" s="59"/>
      <c r="BA546" s="59"/>
      <c r="BB546" s="132"/>
      <c r="BC546" s="132"/>
      <c r="BD546" s="132"/>
      <c r="BE546" s="132"/>
      <c r="BF546" s="132"/>
      <c r="BG546" s="132"/>
      <c r="BH546" s="133"/>
      <c r="BI546" s="133"/>
      <c r="BJ546" s="133"/>
      <c r="BK546" s="133"/>
      <c r="BL546" s="133"/>
      <c r="BM546" s="133"/>
      <c r="BN546" s="134" t="str">
        <f t="shared" si="56"/>
        <v/>
      </c>
      <c r="BO546" s="135"/>
      <c r="BP546" s="135"/>
      <c r="BQ546" s="135"/>
      <c r="BR546" s="135"/>
      <c r="BS546" s="135"/>
      <c r="BT546" s="44"/>
      <c r="BX546" s="16"/>
      <c r="BY546" s="16"/>
      <c r="BZ546" s="16"/>
    </row>
    <row r="547" spans="1:78" ht="12.75" hidden="1" x14ac:dyDescent="0.2">
      <c r="F547" s="14">
        <f t="shared" si="57"/>
        <v>8</v>
      </c>
      <c r="W547" s="14">
        <f t="shared" si="41"/>
        <v>1</v>
      </c>
      <c r="X547" s="14" t="str">
        <f t="shared" si="54"/>
        <v>8</v>
      </c>
      <c r="AA547" s="50"/>
      <c r="AE547" s="136"/>
      <c r="AF547" s="136"/>
      <c r="AG547" s="136"/>
      <c r="AH547" s="136"/>
      <c r="AI547" s="136"/>
      <c r="AJ547" s="136"/>
      <c r="AK547" s="136"/>
      <c r="AL547" s="136"/>
      <c r="AM547" s="136"/>
      <c r="AN547" s="63"/>
      <c r="AO547" s="62"/>
      <c r="AP547" s="62"/>
      <c r="AQ547" s="62"/>
      <c r="AR547" s="62"/>
      <c r="AS547" s="62"/>
      <c r="AT547" s="63"/>
      <c r="AU547" s="64"/>
      <c r="AV547" s="64"/>
      <c r="AW547" s="64"/>
      <c r="AX547" s="64"/>
      <c r="AY547" s="64"/>
      <c r="AZ547" s="64"/>
      <c r="BA547" s="64"/>
      <c r="BB547" s="137"/>
      <c r="BC547" s="137"/>
      <c r="BD547" s="137"/>
      <c r="BE547" s="137"/>
      <c r="BF547" s="137"/>
      <c r="BG547" s="137"/>
      <c r="BH547" s="138"/>
      <c r="BI547" s="138"/>
      <c r="BJ547" s="138"/>
      <c r="BK547" s="138"/>
      <c r="BL547" s="138"/>
      <c r="BM547" s="138"/>
      <c r="BN547" s="139" t="str">
        <f t="shared" si="56"/>
        <v/>
      </c>
      <c r="BO547" s="140"/>
      <c r="BP547" s="140"/>
      <c r="BQ547" s="140"/>
      <c r="BR547" s="140"/>
      <c r="BS547" s="140"/>
      <c r="BT547" s="44"/>
      <c r="BX547" s="16"/>
      <c r="BY547" s="16"/>
      <c r="BZ547" s="16"/>
    </row>
    <row r="548" spans="1:78" ht="12.75" hidden="1" x14ac:dyDescent="0.2">
      <c r="F548" s="14">
        <f t="shared" si="57"/>
        <v>8</v>
      </c>
      <c r="W548" s="14">
        <f t="shared" si="41"/>
        <v>1</v>
      </c>
      <c r="X548" s="14" t="str">
        <f t="shared" si="54"/>
        <v>8</v>
      </c>
      <c r="AA548" s="50"/>
      <c r="AE548" s="131"/>
      <c r="AF548" s="131"/>
      <c r="AG548" s="131"/>
      <c r="AH548" s="131"/>
      <c r="AI548" s="131"/>
      <c r="AJ548" s="131"/>
      <c r="AK548" s="131"/>
      <c r="AL548" s="131"/>
      <c r="AM548" s="131"/>
      <c r="AN548" s="60"/>
      <c r="AO548" s="53"/>
      <c r="AP548" s="53"/>
      <c r="AQ548" s="53"/>
      <c r="AR548" s="53"/>
      <c r="AS548" s="53"/>
      <c r="AT548" s="61"/>
      <c r="AU548" s="59"/>
      <c r="AV548" s="59"/>
      <c r="AW548" s="59"/>
      <c r="AX548" s="59"/>
      <c r="AY548" s="59"/>
      <c r="AZ548" s="59"/>
      <c r="BA548" s="59"/>
      <c r="BB548" s="132"/>
      <c r="BC548" s="132"/>
      <c r="BD548" s="132"/>
      <c r="BE548" s="132"/>
      <c r="BF548" s="132"/>
      <c r="BG548" s="132"/>
      <c r="BH548" s="133"/>
      <c r="BI548" s="133"/>
      <c r="BJ548" s="133"/>
      <c r="BK548" s="133"/>
      <c r="BL548" s="133"/>
      <c r="BM548" s="133"/>
      <c r="BN548" s="134" t="str">
        <f t="shared" si="56"/>
        <v/>
      </c>
      <c r="BO548" s="135"/>
      <c r="BP548" s="135"/>
      <c r="BQ548" s="135"/>
      <c r="BR548" s="135"/>
      <c r="BS548" s="135"/>
      <c r="BT548" s="44"/>
      <c r="BX548" s="16"/>
      <c r="BY548" s="16"/>
      <c r="BZ548" s="16"/>
    </row>
    <row r="549" spans="1:78" ht="12.75" hidden="1" x14ac:dyDescent="0.2">
      <c r="F549" s="14">
        <f t="shared" si="57"/>
        <v>8</v>
      </c>
      <c r="W549" s="14">
        <f t="shared" si="41"/>
        <v>1</v>
      </c>
      <c r="X549" s="14" t="str">
        <f t="shared" si="54"/>
        <v>8</v>
      </c>
      <c r="AA549" s="50"/>
      <c r="AE549" s="136"/>
      <c r="AF549" s="136"/>
      <c r="AG549" s="136"/>
      <c r="AH549" s="136"/>
      <c r="AI549" s="136"/>
      <c r="AJ549" s="136"/>
      <c r="AK549" s="136"/>
      <c r="AL549" s="136"/>
      <c r="AM549" s="136"/>
      <c r="AN549" s="63"/>
      <c r="AO549" s="62"/>
      <c r="AP549" s="62"/>
      <c r="AQ549" s="62"/>
      <c r="AR549" s="62"/>
      <c r="AS549" s="62"/>
      <c r="AT549" s="63"/>
      <c r="AU549" s="64"/>
      <c r="AV549" s="64"/>
      <c r="AW549" s="64"/>
      <c r="AX549" s="64"/>
      <c r="AY549" s="64"/>
      <c r="AZ549" s="64"/>
      <c r="BA549" s="64"/>
      <c r="BB549" s="137"/>
      <c r="BC549" s="137"/>
      <c r="BD549" s="137"/>
      <c r="BE549" s="137"/>
      <c r="BF549" s="137"/>
      <c r="BG549" s="137"/>
      <c r="BH549" s="138"/>
      <c r="BI549" s="138"/>
      <c r="BJ549" s="138"/>
      <c r="BK549" s="138"/>
      <c r="BL549" s="138"/>
      <c r="BM549" s="138"/>
      <c r="BN549" s="139" t="str">
        <f t="shared" si="56"/>
        <v/>
      </c>
      <c r="BO549" s="140"/>
      <c r="BP549" s="140"/>
      <c r="BQ549" s="140"/>
      <c r="BR549" s="140"/>
      <c r="BS549" s="140"/>
      <c r="BT549" s="44"/>
      <c r="BX549" s="16"/>
      <c r="BY549" s="16"/>
      <c r="BZ549" s="16"/>
    </row>
    <row r="550" spans="1:78" ht="12.75" hidden="1" x14ac:dyDescent="0.2">
      <c r="F550" s="14">
        <f t="shared" si="57"/>
        <v>8</v>
      </c>
      <c r="W550" s="14">
        <f t="shared" si="41"/>
        <v>1</v>
      </c>
      <c r="X550" s="14" t="str">
        <f t="shared" si="54"/>
        <v>8</v>
      </c>
      <c r="AA550" s="50"/>
      <c r="AE550" s="131"/>
      <c r="AF550" s="131"/>
      <c r="AG550" s="131"/>
      <c r="AH550" s="131"/>
      <c r="AI550" s="131"/>
      <c r="AJ550" s="131"/>
      <c r="AK550" s="131"/>
      <c r="AL550" s="131"/>
      <c r="AM550" s="131"/>
      <c r="AN550" s="60"/>
      <c r="AO550" s="53"/>
      <c r="AP550" s="53"/>
      <c r="AQ550" s="53"/>
      <c r="AR550" s="53"/>
      <c r="AS550" s="53"/>
      <c r="AT550" s="61"/>
      <c r="AU550" s="59"/>
      <c r="AV550" s="59"/>
      <c r="AW550" s="59"/>
      <c r="AX550" s="59"/>
      <c r="AY550" s="59"/>
      <c r="AZ550" s="59"/>
      <c r="BA550" s="59"/>
      <c r="BB550" s="132"/>
      <c r="BC550" s="132"/>
      <c r="BD550" s="132"/>
      <c r="BE550" s="132"/>
      <c r="BF550" s="132"/>
      <c r="BG550" s="132"/>
      <c r="BH550" s="133"/>
      <c r="BI550" s="133"/>
      <c r="BJ550" s="133"/>
      <c r="BK550" s="133"/>
      <c r="BL550" s="133"/>
      <c r="BM550" s="133"/>
      <c r="BN550" s="134" t="str">
        <f t="shared" si="56"/>
        <v/>
      </c>
      <c r="BO550" s="135"/>
      <c r="BP550" s="135"/>
      <c r="BQ550" s="135"/>
      <c r="BR550" s="135"/>
      <c r="BS550" s="135"/>
      <c r="BT550" s="44"/>
      <c r="BX550" s="16"/>
      <c r="BY550" s="16"/>
      <c r="BZ550" s="16"/>
    </row>
    <row r="551" spans="1:78" ht="13.5" hidden="1" thickBot="1" x14ac:dyDescent="0.25">
      <c r="F551" s="14">
        <f t="shared" si="57"/>
        <v>8</v>
      </c>
      <c r="W551" s="14">
        <f t="shared" si="41"/>
        <v>1</v>
      </c>
      <c r="X551" s="14" t="str">
        <f t="shared" si="54"/>
        <v>8</v>
      </c>
      <c r="AA551" s="50"/>
      <c r="AE551" s="136"/>
      <c r="AF551" s="136"/>
      <c r="AG551" s="136"/>
      <c r="AH551" s="136"/>
      <c r="AI551" s="136"/>
      <c r="AJ551" s="136"/>
      <c r="AK551" s="136"/>
      <c r="AL551" s="136"/>
      <c r="AM551" s="136"/>
      <c r="AN551" s="63"/>
      <c r="AO551" s="62"/>
      <c r="AP551" s="62"/>
      <c r="AQ551" s="62"/>
      <c r="AR551" s="62"/>
      <c r="AS551" s="62"/>
      <c r="AT551" s="63"/>
      <c r="AU551" s="64"/>
      <c r="AV551" s="64"/>
      <c r="AW551" s="64"/>
      <c r="AX551" s="64"/>
      <c r="AY551" s="64"/>
      <c r="AZ551" s="64"/>
      <c r="BA551" s="64"/>
      <c r="BB551" s="137"/>
      <c r="BC551" s="137"/>
      <c r="BD551" s="137"/>
      <c r="BE551" s="137"/>
      <c r="BF551" s="137"/>
      <c r="BG551" s="137"/>
      <c r="BH551" s="138"/>
      <c r="BI551" s="138"/>
      <c r="BJ551" s="138"/>
      <c r="BK551" s="138"/>
      <c r="BL551" s="138"/>
      <c r="BM551" s="138"/>
      <c r="BN551" s="139" t="str">
        <f t="shared" si="56"/>
        <v/>
      </c>
      <c r="BO551" s="140"/>
      <c r="BP551" s="140"/>
      <c r="BQ551" s="140"/>
      <c r="BR551" s="140"/>
      <c r="BS551" s="140"/>
      <c r="BT551" s="44"/>
      <c r="BX551" s="16"/>
      <c r="BY551" s="16"/>
      <c r="BZ551" s="16"/>
    </row>
    <row r="552" spans="1:78" ht="11.25" customHeight="1" x14ac:dyDescent="0.2">
      <c r="AE552" s="80"/>
      <c r="AF552" s="79"/>
      <c r="AG552" s="79"/>
      <c r="AH552" s="79"/>
      <c r="AI552" s="79"/>
      <c r="AJ552" s="79"/>
      <c r="AK552" s="79"/>
      <c r="AL552" s="79"/>
      <c r="AM552" s="79"/>
      <c r="AN552" s="79"/>
      <c r="AO552" s="79"/>
      <c r="AP552" s="79"/>
      <c r="AQ552" s="79"/>
      <c r="AR552" s="79"/>
      <c r="AS552" s="79"/>
      <c r="AT552" s="80"/>
      <c r="AU552" s="81"/>
      <c r="AV552" s="81"/>
      <c r="AW552" s="81"/>
      <c r="AX552" s="81"/>
      <c r="AY552" s="81"/>
      <c r="AZ552" s="79"/>
      <c r="BA552" s="79"/>
      <c r="BB552" s="82"/>
      <c r="BC552" s="82"/>
      <c r="BD552" s="82"/>
      <c r="BE552" s="82"/>
      <c r="BF552" s="82"/>
      <c r="BG552" s="82"/>
      <c r="BH552" s="141"/>
      <c r="BI552" s="141"/>
      <c r="BJ552" s="141"/>
      <c r="BK552" s="141"/>
      <c r="BL552" s="141"/>
      <c r="BM552" s="141"/>
      <c r="BN552" s="141"/>
      <c r="BO552" s="141"/>
      <c r="BP552" s="141"/>
      <c r="BQ552" s="141"/>
      <c r="BR552" s="141"/>
      <c r="BS552" s="141"/>
      <c r="BX552" s="16"/>
      <c r="BY552" s="16"/>
      <c r="BZ552" s="16"/>
    </row>
    <row r="553" spans="1:78" ht="11.25" customHeight="1" x14ac:dyDescent="0.2">
      <c r="AA553" s="38"/>
      <c r="AE553" s="39"/>
      <c r="AT553" s="39"/>
      <c r="AU553" s="48"/>
      <c r="AV553" s="48"/>
      <c r="AW553" s="48"/>
      <c r="AX553" s="48"/>
      <c r="AY553" s="48"/>
      <c r="AZ553" s="48"/>
      <c r="BA553" s="48"/>
      <c r="BB553" s="15"/>
      <c r="BC553" s="15"/>
      <c r="BD553" s="15"/>
      <c r="BE553" s="15"/>
      <c r="BF553" s="15"/>
      <c r="BG553" s="15"/>
      <c r="BH553" s="130"/>
      <c r="BI553" s="130"/>
      <c r="BJ553" s="130"/>
      <c r="BK553" s="130"/>
      <c r="BL553" s="130"/>
      <c r="BM553" s="130"/>
      <c r="BN553" s="130"/>
      <c r="BO553" s="130"/>
      <c r="BP553" s="130"/>
      <c r="BQ553" s="130"/>
      <c r="BR553" s="130"/>
      <c r="BS553" s="130"/>
      <c r="BT553" s="44"/>
      <c r="BU553" s="43"/>
      <c r="BV553" s="43"/>
      <c r="BW553" s="43"/>
      <c r="BX553" s="16"/>
      <c r="BY553" s="16"/>
      <c r="BZ553" s="16"/>
    </row>
    <row r="554" spans="1:78" ht="15.75" thickBot="1" x14ac:dyDescent="0.25">
      <c r="AA554" s="38"/>
      <c r="AE554" s="77" t="s">
        <v>87</v>
      </c>
      <c r="AF554" s="25"/>
      <c r="AG554" s="25"/>
      <c r="AH554" s="25"/>
      <c r="AI554" s="25"/>
      <c r="AJ554" s="25"/>
      <c r="AK554" s="25"/>
      <c r="AL554" s="25"/>
      <c r="AM554" s="25"/>
      <c r="AN554" s="25"/>
      <c r="AO554" s="25"/>
      <c r="AP554" s="25"/>
      <c r="AQ554" s="25"/>
      <c r="AR554" s="25"/>
      <c r="AS554" s="25"/>
      <c r="AT554" s="25"/>
      <c r="AU554" s="25"/>
      <c r="AV554" s="25"/>
      <c r="AW554" s="25"/>
      <c r="AX554" s="25"/>
      <c r="AY554" s="25"/>
      <c r="AZ554" s="25"/>
      <c r="BA554" s="25"/>
      <c r="BB554" s="25"/>
      <c r="BC554" s="25"/>
      <c r="BD554" s="25"/>
      <c r="BE554" s="25"/>
      <c r="BF554" s="25"/>
      <c r="BG554" s="25"/>
      <c r="BH554" s="25"/>
      <c r="BI554" s="25"/>
      <c r="BJ554" s="25"/>
      <c r="BK554" s="25"/>
      <c r="BL554" s="25"/>
      <c r="BM554" s="25"/>
      <c r="BN554" s="25"/>
      <c r="BO554" s="25"/>
      <c r="BP554" s="25"/>
      <c r="BQ554" s="25"/>
      <c r="BR554" s="25"/>
      <c r="BS554" s="25"/>
      <c r="BT554" s="44"/>
      <c r="BX554" s="16"/>
      <c r="BY554" s="16"/>
      <c r="BZ554" s="16"/>
    </row>
    <row r="555" spans="1:78" ht="11.25" customHeight="1" x14ac:dyDescent="0.2">
      <c r="AA555" s="38"/>
      <c r="AE555" s="73"/>
      <c r="AF555" s="74"/>
      <c r="AG555" s="74"/>
      <c r="AH555" s="74"/>
      <c r="AI555" s="74"/>
      <c r="AJ555" s="74"/>
      <c r="AK555" s="74"/>
      <c r="AL555" s="74"/>
      <c r="AM555" s="74"/>
      <c r="AN555" s="74"/>
      <c r="AO555" s="74"/>
      <c r="AP555" s="74"/>
      <c r="AQ555" s="74"/>
      <c r="AR555" s="74"/>
      <c r="AS555" s="74"/>
      <c r="AT555" s="74"/>
      <c r="AU555" s="74"/>
      <c r="AV555" s="74"/>
      <c r="AW555" s="74"/>
      <c r="AX555" s="74"/>
      <c r="AY555" s="74"/>
      <c r="AZ555" s="74"/>
      <c r="BA555" s="74"/>
      <c r="BB555" s="74"/>
      <c r="BC555" s="74"/>
      <c r="BD555" s="74"/>
      <c r="BE555" s="74"/>
      <c r="BF555" s="74"/>
      <c r="BG555" s="74"/>
      <c r="BH555" s="74"/>
      <c r="BI555" s="74"/>
      <c r="BJ555" s="74"/>
      <c r="BK555" s="74"/>
      <c r="BL555" s="74"/>
      <c r="BM555" s="74"/>
      <c r="BN555" s="74"/>
      <c r="BO555" s="74"/>
      <c r="BP555" s="74"/>
      <c r="BQ555" s="74"/>
      <c r="BR555" s="74"/>
      <c r="BS555" s="75"/>
      <c r="BT555" s="44"/>
      <c r="BX555" s="16"/>
      <c r="BY555" s="16"/>
      <c r="BZ555" s="16"/>
    </row>
    <row r="556" spans="1:78" ht="11.25" customHeight="1" x14ac:dyDescent="0.2">
      <c r="AU556" s="48"/>
      <c r="AV556" s="48"/>
      <c r="AW556" s="48"/>
      <c r="AX556" s="48"/>
      <c r="AY556" s="48"/>
      <c r="BX556" s="16"/>
      <c r="BY556" s="16"/>
      <c r="BZ556" s="16"/>
    </row>
    <row r="557" spans="1:78" ht="12.75" x14ac:dyDescent="0.2">
      <c r="F557" s="14">
        <v>0</v>
      </c>
      <c r="AA557" s="38"/>
      <c r="AB557" s="41"/>
      <c r="AC557" s="39"/>
      <c r="AD557" s="40"/>
      <c r="AE557" s="41" t="str">
        <f>CONCATENATE("Software ",IF(AR118="","(geen totaal aantal leerlingen op school bekend, controleer invoer)",IF(AR118&gt;=500,"(ongelimiteerd aantal leerlingen)",CONCATENATE("tot (",(1+VLOOKUP(1,Software!$Z$67:$AU$77,11,0))," leerlingen)"))))</f>
        <v>Software tot (400 leerlingen)</v>
      </c>
      <c r="AF557" s="39"/>
      <c r="AG557" s="42"/>
      <c r="AH557" s="39"/>
      <c r="BB557" s="130"/>
      <c r="BC557" s="130"/>
      <c r="BD557" s="130"/>
      <c r="BE557" s="130"/>
      <c r="BF557" s="130"/>
      <c r="BG557" s="130"/>
      <c r="BH557" s="130"/>
      <c r="BI557" s="130"/>
      <c r="BJ557" s="130"/>
      <c r="BK557" s="130"/>
      <c r="BL557" s="130"/>
      <c r="BM557" s="130"/>
      <c r="BN557" s="130"/>
      <c r="BO557" s="130"/>
      <c r="BP557" s="130"/>
      <c r="BQ557" s="130"/>
      <c r="BR557" s="130"/>
      <c r="BS557" s="130"/>
      <c r="BT557" s="44"/>
      <c r="BX557" s="16"/>
      <c r="BY557" s="16"/>
      <c r="BZ557" s="16"/>
    </row>
    <row r="558" spans="1:78" ht="31.5" customHeight="1" x14ac:dyDescent="0.2">
      <c r="A558" s="46" t="s">
        <v>64</v>
      </c>
      <c r="B558" s="46" t="s">
        <v>55</v>
      </c>
      <c r="C558" s="47" t="s">
        <v>27</v>
      </c>
      <c r="D558" s="47" t="s">
        <v>58</v>
      </c>
      <c r="E558" s="14" t="s">
        <v>57</v>
      </c>
      <c r="F558" s="14" t="s">
        <v>56</v>
      </c>
      <c r="G558" s="46" t="s">
        <v>65</v>
      </c>
      <c r="H558" s="46" t="s">
        <v>91</v>
      </c>
      <c r="I558" s="46" t="s">
        <v>174</v>
      </c>
      <c r="J558" s="46" t="s">
        <v>175</v>
      </c>
      <c r="N558" s="14">
        <v>0</v>
      </c>
      <c r="O558" s="14">
        <v>1</v>
      </c>
      <c r="P558" s="14">
        <v>2</v>
      </c>
      <c r="Q558" s="14">
        <v>3</v>
      </c>
      <c r="R558" s="14">
        <v>4</v>
      </c>
      <c r="S558" s="14">
        <v>5</v>
      </c>
      <c r="T558" s="14">
        <v>6</v>
      </c>
      <c r="U558" s="14">
        <v>7</v>
      </c>
      <c r="V558" s="14">
        <v>8</v>
      </c>
      <c r="AA558" s="38"/>
      <c r="AB558" s="41"/>
      <c r="AC558" s="39"/>
      <c r="AD558" s="38"/>
      <c r="AE558" s="142" t="s">
        <v>83</v>
      </c>
      <c r="AF558" s="142"/>
      <c r="AG558" s="142"/>
      <c r="AH558" s="142"/>
      <c r="AI558" s="142"/>
      <c r="AJ558" s="142"/>
      <c r="AK558" s="142"/>
      <c r="AL558" s="142"/>
      <c r="AM558" s="142"/>
      <c r="AN558" s="142" t="s">
        <v>84</v>
      </c>
      <c r="AO558" s="142"/>
      <c r="AP558" s="142"/>
      <c r="AQ558" s="142"/>
      <c r="AR558" s="142"/>
      <c r="AS558" s="142"/>
      <c r="AT558" s="142"/>
      <c r="AU558" s="142"/>
      <c r="AV558" s="142"/>
      <c r="AW558" s="142"/>
      <c r="AX558" s="142"/>
      <c r="AY558" s="142"/>
      <c r="AZ558" s="142"/>
      <c r="BA558" s="142"/>
      <c r="BB558" s="142" t="s">
        <v>54</v>
      </c>
      <c r="BC558" s="142"/>
      <c r="BD558" s="142"/>
      <c r="BE558" s="142"/>
      <c r="BF558" s="142"/>
      <c r="BG558" s="142"/>
      <c r="BH558" s="143" t="s">
        <v>190</v>
      </c>
      <c r="BI558" s="143"/>
      <c r="BJ558" s="143"/>
      <c r="BK558" s="143"/>
      <c r="BL558" s="143"/>
      <c r="BM558" s="143"/>
      <c r="BN558" s="143" t="s">
        <v>52</v>
      </c>
      <c r="BO558" s="143"/>
      <c r="BP558" s="143"/>
      <c r="BQ558" s="143"/>
      <c r="BR558" s="143"/>
      <c r="BS558" s="143"/>
      <c r="BT558" s="44"/>
      <c r="BU558" s="43"/>
      <c r="BV558" s="45"/>
      <c r="BW558" s="45"/>
      <c r="BX558" s="16"/>
      <c r="BY558" s="16"/>
      <c r="BZ558" s="16"/>
    </row>
    <row r="559" spans="1:78" ht="12.75" customHeight="1" x14ac:dyDescent="0.2">
      <c r="A559" s="14" t="s">
        <v>57</v>
      </c>
      <c r="B559" s="14" t="s">
        <v>57</v>
      </c>
      <c r="C559" s="14">
        <v>1</v>
      </c>
      <c r="D559" s="14">
        <v>1</v>
      </c>
      <c r="E559" s="14">
        <v>1</v>
      </c>
      <c r="F559" s="14">
        <f>F557</f>
        <v>0</v>
      </c>
      <c r="G559" s="14" t="s">
        <v>85</v>
      </c>
      <c r="H559" s="14">
        <f>Software!W30</f>
        <v>9879999999999</v>
      </c>
      <c r="W559" s="14">
        <f t="shared" si="41"/>
        <v>1</v>
      </c>
      <c r="X559" s="14" t="str">
        <f>CONCATENATE(F559,A559,G559)</f>
        <v>0VS</v>
      </c>
      <c r="AA559" s="38"/>
      <c r="AB559" s="41"/>
      <c r="AC559" s="39"/>
      <c r="AD559" s="38"/>
      <c r="AE559" s="63"/>
      <c r="AF559" s="62"/>
      <c r="AG559" s="62"/>
      <c r="AH559" s="62"/>
      <c r="AI559" s="62"/>
      <c r="AJ559" s="62"/>
      <c r="AK559" s="62"/>
      <c r="AL559" s="62"/>
      <c r="AM559" s="62"/>
      <c r="AN559" s="145" t="str">
        <f>VLOOKUP(H559,Software!$W$1:$AU$514,9,0)</f>
        <v>Taal in beeld 2 - Leerkrachtassistent**</v>
      </c>
      <c r="AO559" s="145"/>
      <c r="AP559" s="145"/>
      <c r="AQ559" s="145"/>
      <c r="AR559" s="145"/>
      <c r="AS559" s="145"/>
      <c r="AT559" s="145"/>
      <c r="AU559" s="145"/>
      <c r="AV559" s="145"/>
      <c r="AW559" s="145"/>
      <c r="AX559" s="145"/>
      <c r="AY559" s="145"/>
      <c r="AZ559" s="145"/>
      <c r="BA559" s="145"/>
      <c r="BB559" s="137">
        <f>VLOOKUP(CONCATENATE(H559,1),Software!$W$1:$AU$514,18,0)</f>
        <v>125</v>
      </c>
      <c r="BC559" s="137"/>
      <c r="BD559" s="137"/>
      <c r="BE559" s="137"/>
      <c r="BF559" s="137"/>
      <c r="BG559" s="137"/>
      <c r="BH559" s="138">
        <f>IF(B559="V",E559,IF(OR(B559="K",B559="L"),ROUNDUP(INDEX($N$115:$V$117,IF(B559="K",2,3),1+F559)*D559/C559,0),"fout"))*IF(I559="",1,I559)*IF(J559="",1,J559)*W559*COUNTIF($R$116:$V$116,1)</f>
        <v>5</v>
      </c>
      <c r="BI559" s="138"/>
      <c r="BJ559" s="138"/>
      <c r="BK559" s="138"/>
      <c r="BL559" s="138"/>
      <c r="BM559" s="138"/>
      <c r="BN559" s="139">
        <f>IF(BH559="","",BB559*BH559)</f>
        <v>625</v>
      </c>
      <c r="BO559" s="140"/>
      <c r="BP559" s="140"/>
      <c r="BQ559" s="140"/>
      <c r="BR559" s="140"/>
      <c r="BS559" s="140"/>
      <c r="BT559" s="44"/>
      <c r="BU559" s="43"/>
      <c r="BV559" s="43"/>
      <c r="BW559" s="43"/>
      <c r="BX559" s="16"/>
      <c r="BY559" s="16"/>
      <c r="BZ559" s="16"/>
    </row>
    <row r="560" spans="1:78" ht="12.75" x14ac:dyDescent="0.2">
      <c r="A560" s="14" t="s">
        <v>57</v>
      </c>
      <c r="B560" s="14" t="s">
        <v>57</v>
      </c>
      <c r="C560" s="14">
        <v>1</v>
      </c>
      <c r="D560" s="14">
        <v>1</v>
      </c>
      <c r="E560" s="14">
        <v>1</v>
      </c>
      <c r="F560" s="14">
        <f>F559</f>
        <v>0</v>
      </c>
      <c r="G560" s="14" t="s">
        <v>85</v>
      </c>
      <c r="H560" s="14">
        <f>Software!W46</f>
        <v>9879999999998</v>
      </c>
      <c r="W560" s="14">
        <f t="shared" ref="W560:W637" si="61">IF(F560="","",HLOOKUP(F560,$N$113:$V$119,7,0))</f>
        <v>1</v>
      </c>
      <c r="X560" s="14" t="str">
        <f>CONCATENATE(F560,A560,G560)</f>
        <v>0VS</v>
      </c>
      <c r="AA560" s="38"/>
      <c r="AB560" s="41"/>
      <c r="AC560" s="39"/>
      <c r="AD560" s="38"/>
      <c r="AE560" s="131"/>
      <c r="AF560" s="131"/>
      <c r="AG560" s="131"/>
      <c r="AH560" s="131"/>
      <c r="AI560" s="131"/>
      <c r="AJ560" s="131"/>
      <c r="AK560" s="131"/>
      <c r="AL560" s="131"/>
      <c r="AM560" s="131"/>
      <c r="AN560" s="60" t="str">
        <f>VLOOKUP(H560,Software!$W$1:$AU$514,9,0)</f>
        <v>Spelling in beeld 2 - Leerkrachtassistent**</v>
      </c>
      <c r="AO560" s="53"/>
      <c r="AP560" s="53"/>
      <c r="AQ560" s="53"/>
      <c r="AR560" s="53"/>
      <c r="AS560" s="53"/>
      <c r="AT560" s="61"/>
      <c r="AU560" s="59"/>
      <c r="AV560" s="59"/>
      <c r="AW560" s="59"/>
      <c r="AX560" s="59"/>
      <c r="AY560" s="59"/>
      <c r="AZ560" s="59"/>
      <c r="BA560" s="59"/>
      <c r="BB560" s="132">
        <f>VLOOKUP(CONCATENATE(H560,1),Software!$W$1:$AU$514,18,0)</f>
        <v>125</v>
      </c>
      <c r="BC560" s="132"/>
      <c r="BD560" s="132"/>
      <c r="BE560" s="132"/>
      <c r="BF560" s="132"/>
      <c r="BG560" s="132"/>
      <c r="BH560" s="133">
        <f t="shared" ref="BH560:BH562" si="62">IF(B560="V",E560,IF(OR(B560="K",B560="L"),ROUNDUP(INDEX($N$115:$V$117,IF(B560="K",2,3),1+F560)*D560/C560,0),"fout"))*IF(I560="",1,I560)*IF(J560="",1,J560)*W560*COUNTIF($R$116:$V$116,1)</f>
        <v>5</v>
      </c>
      <c r="BI560" s="133"/>
      <c r="BJ560" s="133"/>
      <c r="BK560" s="133"/>
      <c r="BL560" s="133"/>
      <c r="BM560" s="133"/>
      <c r="BN560" s="134">
        <f t="shared" ref="BN560:BN593" si="63">IF(BH560="","",BB560*BH560)</f>
        <v>625</v>
      </c>
      <c r="BO560" s="135"/>
      <c r="BP560" s="135"/>
      <c r="BQ560" s="135"/>
      <c r="BR560" s="135"/>
      <c r="BS560" s="135"/>
      <c r="BT560" s="44"/>
      <c r="BU560" s="43"/>
      <c r="BV560" s="43"/>
      <c r="BW560" s="43"/>
      <c r="BX560" s="16"/>
      <c r="BY560" s="16"/>
      <c r="BZ560" s="16"/>
    </row>
    <row r="561" spans="1:78" ht="12.75" customHeight="1" x14ac:dyDescent="0.2">
      <c r="A561" s="14" t="s">
        <v>57</v>
      </c>
      <c r="B561" s="14" t="s">
        <v>57</v>
      </c>
      <c r="C561" s="14">
        <v>1</v>
      </c>
      <c r="D561" s="14">
        <v>1</v>
      </c>
      <c r="E561" s="14">
        <v>1</v>
      </c>
      <c r="F561" s="14">
        <f>F560</f>
        <v>0</v>
      </c>
      <c r="G561" s="14" t="s">
        <v>85</v>
      </c>
      <c r="H561" s="14">
        <f>Software!W64</f>
        <v>9879999999997</v>
      </c>
      <c r="W561" s="14">
        <f t="shared" si="61"/>
        <v>1</v>
      </c>
      <c r="X561" s="14" t="str">
        <f>CONCATENATE(F561,A561,G561)</f>
        <v>0VS</v>
      </c>
      <c r="AA561" s="38"/>
      <c r="AB561" s="41"/>
      <c r="AC561" s="39"/>
      <c r="AD561" s="38"/>
      <c r="AE561" s="63"/>
      <c r="AF561" s="62"/>
      <c r="AG561" s="62"/>
      <c r="AH561" s="62"/>
      <c r="AI561" s="62"/>
      <c r="AJ561" s="62"/>
      <c r="AK561" s="62"/>
      <c r="AL561" s="62"/>
      <c r="AM561" s="62"/>
      <c r="AN561" s="145" t="str">
        <f>VLOOKUP(H561,Software!$W$1:$AU$514,9,0)</f>
        <v>Woordenschat in beeld 2</v>
      </c>
      <c r="AO561" s="145"/>
      <c r="AP561" s="145"/>
      <c r="AQ561" s="145"/>
      <c r="AR561" s="145"/>
      <c r="AS561" s="145"/>
      <c r="AT561" s="145"/>
      <c r="AU561" s="145"/>
      <c r="AV561" s="145"/>
      <c r="AW561" s="145"/>
      <c r="AX561" s="145"/>
      <c r="AY561" s="145"/>
      <c r="AZ561" s="145"/>
      <c r="BA561" s="145"/>
      <c r="BB561" s="137">
        <f>VLOOKUP(CONCATENATE(H561,1),Software!$W$1:$AU$514,18,0)</f>
        <v>115</v>
      </c>
      <c r="BC561" s="137"/>
      <c r="BD561" s="137"/>
      <c r="BE561" s="137"/>
      <c r="BF561" s="137"/>
      <c r="BG561" s="137"/>
      <c r="BH561" s="138">
        <f t="shared" si="62"/>
        <v>5</v>
      </c>
      <c r="BI561" s="138"/>
      <c r="BJ561" s="138"/>
      <c r="BK561" s="138"/>
      <c r="BL561" s="138"/>
      <c r="BM561" s="138"/>
      <c r="BN561" s="139">
        <f t="shared" si="63"/>
        <v>575</v>
      </c>
      <c r="BO561" s="140"/>
      <c r="BP561" s="140"/>
      <c r="BQ561" s="140"/>
      <c r="BR561" s="140"/>
      <c r="BS561" s="140"/>
      <c r="BT561" s="44"/>
      <c r="BU561" s="43"/>
      <c r="BV561" s="43"/>
      <c r="BW561" s="43"/>
      <c r="BX561" s="16"/>
      <c r="BY561" s="16"/>
      <c r="BZ561" s="16"/>
    </row>
    <row r="562" spans="1:78" ht="12.75" x14ac:dyDescent="0.2">
      <c r="A562" s="14" t="s">
        <v>57</v>
      </c>
      <c r="B562" s="14" t="s">
        <v>57</v>
      </c>
      <c r="C562" s="14">
        <v>1</v>
      </c>
      <c r="D562" s="14">
        <v>1</v>
      </c>
      <c r="E562" s="14">
        <v>1</v>
      </c>
      <c r="F562" s="14">
        <f>F561</f>
        <v>0</v>
      </c>
      <c r="G562" s="14" t="s">
        <v>85</v>
      </c>
      <c r="H562" s="14">
        <f>Software!W80</f>
        <v>9879999999996</v>
      </c>
      <c r="W562" s="14">
        <f t="shared" si="61"/>
        <v>1</v>
      </c>
      <c r="X562" s="14" t="str">
        <f>CONCATENATE(F562,A562,G562)</f>
        <v>0VS</v>
      </c>
      <c r="AA562" s="38"/>
      <c r="AB562" s="41"/>
      <c r="AC562" s="39"/>
      <c r="AD562" s="38"/>
      <c r="AE562" s="131"/>
      <c r="AF562" s="131"/>
      <c r="AG562" s="131"/>
      <c r="AH562" s="131"/>
      <c r="AI562" s="131"/>
      <c r="AJ562" s="131"/>
      <c r="AK562" s="131"/>
      <c r="AL562" s="131"/>
      <c r="AM562" s="131"/>
      <c r="AN562" s="60" t="str">
        <f>VLOOKUP(H562,Software!$W$1:$AU$514,9,0)</f>
        <v>Spellingsspeurder</v>
      </c>
      <c r="AO562" s="53"/>
      <c r="AP562" s="53"/>
      <c r="AQ562" s="53"/>
      <c r="AR562" s="53"/>
      <c r="AS562" s="53"/>
      <c r="AT562" s="61"/>
      <c r="AU562" s="59"/>
      <c r="AV562" s="59"/>
      <c r="AW562" s="59"/>
      <c r="AX562" s="59"/>
      <c r="AY562" s="59"/>
      <c r="AZ562" s="59"/>
      <c r="BA562" s="59"/>
      <c r="BB562" s="132">
        <f>VLOOKUP(CONCATENATE(H562,1),Software!$W$1:$AU$514,18,0)</f>
        <v>128</v>
      </c>
      <c r="BC562" s="132"/>
      <c r="BD562" s="132"/>
      <c r="BE562" s="132"/>
      <c r="BF562" s="132"/>
      <c r="BG562" s="132"/>
      <c r="BH562" s="133">
        <f t="shared" si="62"/>
        <v>5</v>
      </c>
      <c r="BI562" s="133"/>
      <c r="BJ562" s="133"/>
      <c r="BK562" s="133"/>
      <c r="BL562" s="133"/>
      <c r="BM562" s="133"/>
      <c r="BN562" s="134">
        <f t="shared" si="63"/>
        <v>640</v>
      </c>
      <c r="BO562" s="135"/>
      <c r="BP562" s="135"/>
      <c r="BQ562" s="135"/>
      <c r="BR562" s="135"/>
      <c r="BS562" s="135"/>
      <c r="BT562" s="44"/>
      <c r="BU562" s="43"/>
      <c r="BV562" s="43"/>
      <c r="BW562" s="43"/>
      <c r="BX562" s="16"/>
      <c r="BY562" s="16"/>
      <c r="BZ562" s="16"/>
    </row>
    <row r="563" spans="1:78" ht="13.5" thickBot="1" x14ac:dyDescent="0.25">
      <c r="A563" s="14" t="s">
        <v>57</v>
      </c>
      <c r="B563" s="14" t="s">
        <v>57</v>
      </c>
      <c r="C563" s="14">
        <v>1</v>
      </c>
      <c r="D563" s="14">
        <v>1</v>
      </c>
      <c r="E563" s="14">
        <v>1</v>
      </c>
      <c r="F563" s="14">
        <f t="shared" ref="F563:F585" si="64">F562</f>
        <v>0</v>
      </c>
      <c r="G563" s="14" t="s">
        <v>85</v>
      </c>
      <c r="H563" s="14">
        <f>Software!W96</f>
        <v>9879999999995</v>
      </c>
      <c r="J563" s="118">
        <f>IF(OR($AV$124="",$AV$124=Instellingen!$A$21),0,1)</f>
        <v>0</v>
      </c>
      <c r="W563" s="14">
        <f t="shared" si="61"/>
        <v>1</v>
      </c>
      <c r="X563" s="14" t="str">
        <f t="shared" ref="X563:X585" si="65">CONCATENATE(F563,A563,G563)</f>
        <v>0VS</v>
      </c>
      <c r="AA563" s="50"/>
      <c r="AE563" s="63"/>
      <c r="AF563" s="62"/>
      <c r="AG563" s="62"/>
      <c r="AH563" s="62"/>
      <c r="AI563" s="62"/>
      <c r="AJ563" s="62"/>
      <c r="AK563" s="62"/>
      <c r="AL563" s="62"/>
      <c r="AM563" s="62"/>
      <c r="AN563" s="117" t="str">
        <f>VLOOKUP(H563,Software!$W$1:$AU$514,9,0)</f>
        <v>Digiboek Spelling</v>
      </c>
      <c r="AO563" s="117"/>
      <c r="AP563" s="117"/>
      <c r="AQ563" s="117"/>
      <c r="AR563" s="117"/>
      <c r="AS563" s="117"/>
      <c r="AT563" s="117"/>
      <c r="AU563" s="117"/>
      <c r="AV563" s="117"/>
      <c r="AW563" s="117"/>
      <c r="AX563" s="117"/>
      <c r="AY563" s="117"/>
      <c r="AZ563" s="117"/>
      <c r="BA563" s="117"/>
      <c r="BB563" s="137">
        <f>VLOOKUP(CONCATENATE(H563,1),Software!$W$1:$AU$514,18,0)</f>
        <v>47.5</v>
      </c>
      <c r="BC563" s="137"/>
      <c r="BD563" s="137"/>
      <c r="BE563" s="137"/>
      <c r="BF563" s="137"/>
      <c r="BG563" s="137"/>
      <c r="BH563" s="138">
        <f t="shared" ref="BH563" si="66">IF(B563="V",E563,IF(OR(B563="K",B563="L"),ROUNDUP(INDEX($N$115:$V$117,IF(B563="K",2,3),1+F563)*D563/C563,0),"fout"))*IF(I563="",1,I563)*IF(J563="",1,J563)*W563*COUNTIF($R$116:$V$116,1)</f>
        <v>0</v>
      </c>
      <c r="BI563" s="138"/>
      <c r="BJ563" s="138"/>
      <c r="BK563" s="138"/>
      <c r="BL563" s="138"/>
      <c r="BM563" s="138"/>
      <c r="BN563" s="139">
        <f t="shared" ref="BN563" si="67">IF(BH563="","",BB563*BH563)</f>
        <v>0</v>
      </c>
      <c r="BO563" s="139"/>
      <c r="BP563" s="139"/>
      <c r="BQ563" s="139"/>
      <c r="BR563" s="139"/>
      <c r="BS563" s="139"/>
      <c r="BT563" s="44"/>
      <c r="BX563" s="16"/>
      <c r="BY563" s="16"/>
      <c r="BZ563" s="16"/>
    </row>
    <row r="564" spans="1:78" ht="12.75" hidden="1" x14ac:dyDescent="0.2">
      <c r="F564" s="14">
        <f t="shared" si="64"/>
        <v>0</v>
      </c>
      <c r="W564" s="14">
        <f t="shared" si="61"/>
        <v>1</v>
      </c>
      <c r="X564" s="14" t="str">
        <f t="shared" si="65"/>
        <v>0</v>
      </c>
      <c r="AA564" s="50"/>
      <c r="AE564" s="131"/>
      <c r="AF564" s="131"/>
      <c r="AG564" s="131"/>
      <c r="AH564" s="131"/>
      <c r="AI564" s="131"/>
      <c r="AJ564" s="131"/>
      <c r="AK564" s="131"/>
      <c r="AL564" s="131"/>
      <c r="AM564" s="131"/>
      <c r="AN564" s="60"/>
      <c r="AO564" s="53"/>
      <c r="AP564" s="53"/>
      <c r="AQ564" s="53"/>
      <c r="AR564" s="53"/>
      <c r="AS564" s="53"/>
      <c r="AT564" s="61"/>
      <c r="AU564" s="59"/>
      <c r="AV564" s="59"/>
      <c r="AW564" s="59"/>
      <c r="AX564" s="59"/>
      <c r="AY564" s="59"/>
      <c r="AZ564" s="59"/>
      <c r="BA564" s="59"/>
      <c r="BB564" s="132"/>
      <c r="BC564" s="132"/>
      <c r="BD564" s="132"/>
      <c r="BE564" s="132"/>
      <c r="BF564" s="132"/>
      <c r="BG564" s="132"/>
      <c r="BH564" s="133"/>
      <c r="BI564" s="133"/>
      <c r="BJ564" s="133"/>
      <c r="BK564" s="133"/>
      <c r="BL564" s="133"/>
      <c r="BM564" s="133"/>
      <c r="BN564" s="134" t="str">
        <f t="shared" si="63"/>
        <v/>
      </c>
      <c r="BO564" s="135"/>
      <c r="BP564" s="135"/>
      <c r="BQ564" s="135"/>
      <c r="BR564" s="135"/>
      <c r="BS564" s="135"/>
      <c r="BT564" s="44"/>
      <c r="BX564" s="16"/>
      <c r="BY564" s="16"/>
      <c r="BZ564" s="16"/>
    </row>
    <row r="565" spans="1:78" ht="12.75" hidden="1" x14ac:dyDescent="0.2">
      <c r="F565" s="14">
        <f t="shared" si="64"/>
        <v>0</v>
      </c>
      <c r="W565" s="14">
        <f t="shared" si="61"/>
        <v>1</v>
      </c>
      <c r="X565" s="14" t="str">
        <f t="shared" si="65"/>
        <v>0</v>
      </c>
      <c r="AA565" s="50"/>
      <c r="AE565" s="63"/>
      <c r="AF565" s="62"/>
      <c r="AG565" s="62"/>
      <c r="AH565" s="62"/>
      <c r="AI565" s="62"/>
      <c r="AJ565" s="62"/>
      <c r="AK565" s="62"/>
      <c r="AL565" s="62"/>
      <c r="AM565" s="62"/>
      <c r="AN565" s="145"/>
      <c r="AO565" s="145"/>
      <c r="AP565" s="145"/>
      <c r="AQ565" s="145"/>
      <c r="AR565" s="145"/>
      <c r="AS565" s="145"/>
      <c r="AT565" s="145"/>
      <c r="AU565" s="145"/>
      <c r="AV565" s="145"/>
      <c r="AW565" s="145"/>
      <c r="AX565" s="145"/>
      <c r="AY565" s="145"/>
      <c r="AZ565" s="145"/>
      <c r="BA565" s="145"/>
      <c r="BB565" s="137"/>
      <c r="BC565" s="137"/>
      <c r="BD565" s="137"/>
      <c r="BE565" s="137"/>
      <c r="BF565" s="137"/>
      <c r="BG565" s="137"/>
      <c r="BH565" s="138"/>
      <c r="BI565" s="138"/>
      <c r="BJ565" s="138"/>
      <c r="BK565" s="138"/>
      <c r="BL565" s="138"/>
      <c r="BM565" s="138"/>
      <c r="BN565" s="139" t="str">
        <f t="shared" si="63"/>
        <v/>
      </c>
      <c r="BO565" s="140"/>
      <c r="BP565" s="140"/>
      <c r="BQ565" s="140"/>
      <c r="BR565" s="140"/>
      <c r="BS565" s="140"/>
      <c r="BT565" s="44"/>
      <c r="BX565" s="16"/>
      <c r="BY565" s="16"/>
      <c r="BZ565" s="16"/>
    </row>
    <row r="566" spans="1:78" ht="12.75" hidden="1" x14ac:dyDescent="0.2">
      <c r="F566" s="14">
        <f t="shared" si="64"/>
        <v>0</v>
      </c>
      <c r="W566" s="14">
        <f t="shared" si="61"/>
        <v>1</v>
      </c>
      <c r="X566" s="14" t="str">
        <f t="shared" si="65"/>
        <v>0</v>
      </c>
      <c r="AA566" s="50"/>
      <c r="AE566" s="131"/>
      <c r="AF566" s="131"/>
      <c r="AG566" s="131"/>
      <c r="AH566" s="131"/>
      <c r="AI566" s="131"/>
      <c r="AJ566" s="131"/>
      <c r="AK566" s="131"/>
      <c r="AL566" s="131"/>
      <c r="AM566" s="131"/>
      <c r="AN566" s="60"/>
      <c r="AO566" s="53"/>
      <c r="AP566" s="53"/>
      <c r="AQ566" s="53"/>
      <c r="AR566" s="53"/>
      <c r="AS566" s="53"/>
      <c r="AT566" s="61"/>
      <c r="AU566" s="59"/>
      <c r="AV566" s="59"/>
      <c r="AW566" s="59"/>
      <c r="AX566" s="59"/>
      <c r="AY566" s="59"/>
      <c r="AZ566" s="59"/>
      <c r="BA566" s="59"/>
      <c r="BB566" s="132"/>
      <c r="BC566" s="132"/>
      <c r="BD566" s="132"/>
      <c r="BE566" s="132"/>
      <c r="BF566" s="132"/>
      <c r="BG566" s="132"/>
      <c r="BH566" s="133"/>
      <c r="BI566" s="133"/>
      <c r="BJ566" s="133"/>
      <c r="BK566" s="133"/>
      <c r="BL566" s="133"/>
      <c r="BM566" s="133"/>
      <c r="BN566" s="134" t="str">
        <f t="shared" si="63"/>
        <v/>
      </c>
      <c r="BO566" s="135"/>
      <c r="BP566" s="135"/>
      <c r="BQ566" s="135"/>
      <c r="BR566" s="135"/>
      <c r="BS566" s="135"/>
      <c r="BT566" s="44"/>
      <c r="BX566" s="16"/>
      <c r="BY566" s="16"/>
      <c r="BZ566" s="16"/>
    </row>
    <row r="567" spans="1:78" ht="12.75" hidden="1" x14ac:dyDescent="0.2">
      <c r="F567" s="14">
        <f t="shared" si="64"/>
        <v>0</v>
      </c>
      <c r="W567" s="14">
        <f t="shared" si="61"/>
        <v>1</v>
      </c>
      <c r="X567" s="14" t="str">
        <f t="shared" si="65"/>
        <v>0</v>
      </c>
      <c r="AA567" s="50"/>
      <c r="AE567" s="63"/>
      <c r="AF567" s="62"/>
      <c r="AG567" s="62"/>
      <c r="AH567" s="62"/>
      <c r="AI567" s="62"/>
      <c r="AJ567" s="62"/>
      <c r="AK567" s="62"/>
      <c r="AL567" s="62"/>
      <c r="AM567" s="62"/>
      <c r="AN567" s="145"/>
      <c r="AO567" s="145"/>
      <c r="AP567" s="145"/>
      <c r="AQ567" s="145"/>
      <c r="AR567" s="145"/>
      <c r="AS567" s="145"/>
      <c r="AT567" s="145"/>
      <c r="AU567" s="145"/>
      <c r="AV567" s="145"/>
      <c r="AW567" s="145"/>
      <c r="AX567" s="145"/>
      <c r="AY567" s="145"/>
      <c r="AZ567" s="145"/>
      <c r="BA567" s="145"/>
      <c r="BB567" s="137"/>
      <c r="BC567" s="137"/>
      <c r="BD567" s="137"/>
      <c r="BE567" s="137"/>
      <c r="BF567" s="137"/>
      <c r="BG567" s="137"/>
      <c r="BH567" s="138"/>
      <c r="BI567" s="138"/>
      <c r="BJ567" s="138"/>
      <c r="BK567" s="138"/>
      <c r="BL567" s="138"/>
      <c r="BM567" s="138"/>
      <c r="BN567" s="139" t="str">
        <f t="shared" si="63"/>
        <v/>
      </c>
      <c r="BO567" s="140"/>
      <c r="BP567" s="140"/>
      <c r="BQ567" s="140"/>
      <c r="BR567" s="140"/>
      <c r="BS567" s="140"/>
      <c r="BT567" s="44"/>
      <c r="BX567" s="16"/>
      <c r="BY567" s="16"/>
      <c r="BZ567" s="16"/>
    </row>
    <row r="568" spans="1:78" ht="12.75" hidden="1" x14ac:dyDescent="0.2">
      <c r="F568" s="14">
        <f t="shared" si="64"/>
        <v>0</v>
      </c>
      <c r="W568" s="14">
        <f t="shared" si="61"/>
        <v>1</v>
      </c>
      <c r="X568" s="14" t="str">
        <f t="shared" si="65"/>
        <v>0</v>
      </c>
      <c r="AA568" s="50"/>
      <c r="AE568" s="131"/>
      <c r="AF568" s="131"/>
      <c r="AG568" s="131"/>
      <c r="AH568" s="131"/>
      <c r="AI568" s="131"/>
      <c r="AJ568" s="131"/>
      <c r="AK568" s="131"/>
      <c r="AL568" s="131"/>
      <c r="AM568" s="131"/>
      <c r="AN568" s="60"/>
      <c r="AO568" s="53"/>
      <c r="AP568" s="53"/>
      <c r="AQ568" s="53"/>
      <c r="AR568" s="53"/>
      <c r="AS568" s="53"/>
      <c r="AT568" s="61"/>
      <c r="AU568" s="59"/>
      <c r="AV568" s="59"/>
      <c r="AW568" s="59"/>
      <c r="AX568" s="59"/>
      <c r="AY568" s="59"/>
      <c r="AZ568" s="59"/>
      <c r="BA568" s="59"/>
      <c r="BB568" s="132"/>
      <c r="BC568" s="132"/>
      <c r="BD568" s="132"/>
      <c r="BE568" s="132"/>
      <c r="BF568" s="132"/>
      <c r="BG568" s="132"/>
      <c r="BH568" s="133"/>
      <c r="BI568" s="133"/>
      <c r="BJ568" s="133"/>
      <c r="BK568" s="133"/>
      <c r="BL568" s="133"/>
      <c r="BM568" s="133"/>
      <c r="BN568" s="134" t="str">
        <f t="shared" si="63"/>
        <v/>
      </c>
      <c r="BO568" s="135"/>
      <c r="BP568" s="135"/>
      <c r="BQ568" s="135"/>
      <c r="BR568" s="135"/>
      <c r="BS568" s="135"/>
      <c r="BT568" s="44"/>
      <c r="BX568" s="16"/>
      <c r="BY568" s="16"/>
      <c r="BZ568" s="16"/>
    </row>
    <row r="569" spans="1:78" ht="12.75" hidden="1" x14ac:dyDescent="0.2">
      <c r="F569" s="14">
        <f t="shared" si="64"/>
        <v>0</v>
      </c>
      <c r="W569" s="14">
        <f t="shared" si="61"/>
        <v>1</v>
      </c>
      <c r="X569" s="14" t="str">
        <f t="shared" si="65"/>
        <v>0</v>
      </c>
      <c r="AA569" s="50"/>
      <c r="AE569" s="63"/>
      <c r="AF569" s="62"/>
      <c r="AG569" s="62"/>
      <c r="AH569" s="62"/>
      <c r="AI569" s="62"/>
      <c r="AJ569" s="62"/>
      <c r="AK569" s="62"/>
      <c r="AL569" s="62"/>
      <c r="AM569" s="62"/>
      <c r="AN569" s="145"/>
      <c r="AO569" s="145"/>
      <c r="AP569" s="145"/>
      <c r="AQ569" s="145"/>
      <c r="AR569" s="145"/>
      <c r="AS569" s="145"/>
      <c r="AT569" s="145"/>
      <c r="AU569" s="145"/>
      <c r="AV569" s="145"/>
      <c r="AW569" s="145"/>
      <c r="AX569" s="145"/>
      <c r="AY569" s="145"/>
      <c r="AZ569" s="145"/>
      <c r="BA569" s="145"/>
      <c r="BB569" s="137"/>
      <c r="BC569" s="137"/>
      <c r="BD569" s="137"/>
      <c r="BE569" s="137"/>
      <c r="BF569" s="137"/>
      <c r="BG569" s="137"/>
      <c r="BH569" s="138"/>
      <c r="BI569" s="138"/>
      <c r="BJ569" s="138"/>
      <c r="BK569" s="138"/>
      <c r="BL569" s="138"/>
      <c r="BM569" s="138"/>
      <c r="BN569" s="139" t="str">
        <f t="shared" si="63"/>
        <v/>
      </c>
      <c r="BO569" s="140"/>
      <c r="BP569" s="140"/>
      <c r="BQ569" s="140"/>
      <c r="BR569" s="140"/>
      <c r="BS569" s="140"/>
      <c r="BT569" s="44"/>
      <c r="BX569" s="16"/>
      <c r="BY569" s="16"/>
      <c r="BZ569" s="16"/>
    </row>
    <row r="570" spans="1:78" ht="12.75" hidden="1" x14ac:dyDescent="0.2">
      <c r="F570" s="14">
        <f t="shared" si="64"/>
        <v>0</v>
      </c>
      <c r="W570" s="14">
        <f t="shared" si="61"/>
        <v>1</v>
      </c>
      <c r="X570" s="14" t="str">
        <f t="shared" si="65"/>
        <v>0</v>
      </c>
      <c r="AA570" s="50"/>
      <c r="AE570" s="131"/>
      <c r="AF570" s="131"/>
      <c r="AG570" s="131"/>
      <c r="AH570" s="131"/>
      <c r="AI570" s="131"/>
      <c r="AJ570" s="131"/>
      <c r="AK570" s="131"/>
      <c r="AL570" s="131"/>
      <c r="AM570" s="131"/>
      <c r="AN570" s="60"/>
      <c r="AO570" s="53"/>
      <c r="AP570" s="53"/>
      <c r="AQ570" s="53"/>
      <c r="AR570" s="53"/>
      <c r="AS570" s="53"/>
      <c r="AT570" s="61"/>
      <c r="AU570" s="59"/>
      <c r="AV570" s="59"/>
      <c r="AW570" s="59"/>
      <c r="AX570" s="59"/>
      <c r="AY570" s="59"/>
      <c r="AZ570" s="59"/>
      <c r="BA570" s="59"/>
      <c r="BB570" s="132"/>
      <c r="BC570" s="132"/>
      <c r="BD570" s="132"/>
      <c r="BE570" s="132"/>
      <c r="BF570" s="132"/>
      <c r="BG570" s="132"/>
      <c r="BH570" s="133"/>
      <c r="BI570" s="133"/>
      <c r="BJ570" s="133"/>
      <c r="BK570" s="133"/>
      <c r="BL570" s="133"/>
      <c r="BM570" s="133"/>
      <c r="BN570" s="134" t="str">
        <f t="shared" si="63"/>
        <v/>
      </c>
      <c r="BO570" s="135"/>
      <c r="BP570" s="135"/>
      <c r="BQ570" s="135"/>
      <c r="BR570" s="135"/>
      <c r="BS570" s="135"/>
      <c r="BT570" s="44"/>
      <c r="BX570" s="16"/>
      <c r="BY570" s="16"/>
      <c r="BZ570" s="16"/>
    </row>
    <row r="571" spans="1:78" ht="12.75" hidden="1" x14ac:dyDescent="0.2">
      <c r="F571" s="14">
        <f t="shared" si="64"/>
        <v>0</v>
      </c>
      <c r="W571" s="14">
        <f t="shared" si="61"/>
        <v>1</v>
      </c>
      <c r="X571" s="14" t="str">
        <f t="shared" si="65"/>
        <v>0</v>
      </c>
      <c r="AA571" s="50"/>
      <c r="AE571" s="63"/>
      <c r="AF571" s="62"/>
      <c r="AG571" s="62"/>
      <c r="AH571" s="62"/>
      <c r="AI571" s="62"/>
      <c r="AJ571" s="62"/>
      <c r="AK571" s="62"/>
      <c r="AL571" s="62"/>
      <c r="AM571" s="62"/>
      <c r="AN571" s="145"/>
      <c r="AO571" s="145"/>
      <c r="AP571" s="145"/>
      <c r="AQ571" s="145"/>
      <c r="AR571" s="145"/>
      <c r="AS571" s="145"/>
      <c r="AT571" s="145"/>
      <c r="AU571" s="145"/>
      <c r="AV571" s="145"/>
      <c r="AW571" s="145"/>
      <c r="AX571" s="145"/>
      <c r="AY571" s="145"/>
      <c r="AZ571" s="145"/>
      <c r="BA571" s="145"/>
      <c r="BB571" s="137"/>
      <c r="BC571" s="137"/>
      <c r="BD571" s="137"/>
      <c r="BE571" s="137"/>
      <c r="BF571" s="137"/>
      <c r="BG571" s="137"/>
      <c r="BH571" s="138"/>
      <c r="BI571" s="138"/>
      <c r="BJ571" s="138"/>
      <c r="BK571" s="138"/>
      <c r="BL571" s="138"/>
      <c r="BM571" s="138"/>
      <c r="BN571" s="139" t="str">
        <f t="shared" si="63"/>
        <v/>
      </c>
      <c r="BO571" s="140"/>
      <c r="BP571" s="140"/>
      <c r="BQ571" s="140"/>
      <c r="BR571" s="140"/>
      <c r="BS571" s="140"/>
      <c r="BT571" s="44"/>
      <c r="BX571" s="16"/>
      <c r="BY571" s="16"/>
      <c r="BZ571" s="16"/>
    </row>
    <row r="572" spans="1:78" ht="12.75" hidden="1" x14ac:dyDescent="0.2">
      <c r="F572" s="14">
        <f t="shared" si="64"/>
        <v>0</v>
      </c>
      <c r="W572" s="14">
        <f t="shared" si="61"/>
        <v>1</v>
      </c>
      <c r="X572" s="14" t="str">
        <f t="shared" si="65"/>
        <v>0</v>
      </c>
      <c r="AA572" s="50"/>
      <c r="AE572" s="131"/>
      <c r="AF572" s="131"/>
      <c r="AG572" s="131"/>
      <c r="AH572" s="131"/>
      <c r="AI572" s="131"/>
      <c r="AJ572" s="131"/>
      <c r="AK572" s="131"/>
      <c r="AL572" s="131"/>
      <c r="AM572" s="131"/>
      <c r="AN572" s="60"/>
      <c r="AO572" s="53"/>
      <c r="AP572" s="53"/>
      <c r="AQ572" s="53"/>
      <c r="AR572" s="53"/>
      <c r="AS572" s="53"/>
      <c r="AT572" s="61"/>
      <c r="AU572" s="59"/>
      <c r="AV572" s="59"/>
      <c r="AW572" s="59"/>
      <c r="AX572" s="59"/>
      <c r="AY572" s="59"/>
      <c r="AZ572" s="59"/>
      <c r="BA572" s="59"/>
      <c r="BB572" s="132"/>
      <c r="BC572" s="132"/>
      <c r="BD572" s="132"/>
      <c r="BE572" s="132"/>
      <c r="BF572" s="132"/>
      <c r="BG572" s="132"/>
      <c r="BH572" s="133"/>
      <c r="BI572" s="133"/>
      <c r="BJ572" s="133"/>
      <c r="BK572" s="133"/>
      <c r="BL572" s="133"/>
      <c r="BM572" s="133"/>
      <c r="BN572" s="134" t="str">
        <f t="shared" si="63"/>
        <v/>
      </c>
      <c r="BO572" s="135"/>
      <c r="BP572" s="135"/>
      <c r="BQ572" s="135"/>
      <c r="BR572" s="135"/>
      <c r="BS572" s="135"/>
      <c r="BT572" s="44"/>
      <c r="BX572" s="16"/>
      <c r="BY572" s="16"/>
      <c r="BZ572" s="16"/>
    </row>
    <row r="573" spans="1:78" ht="12.75" hidden="1" x14ac:dyDescent="0.2">
      <c r="F573" s="14">
        <f t="shared" si="64"/>
        <v>0</v>
      </c>
      <c r="W573" s="14">
        <f t="shared" si="61"/>
        <v>1</v>
      </c>
      <c r="X573" s="14" t="str">
        <f t="shared" si="65"/>
        <v>0</v>
      </c>
      <c r="AA573" s="50"/>
      <c r="AE573" s="63"/>
      <c r="AF573" s="62"/>
      <c r="AG573" s="62"/>
      <c r="AH573" s="62"/>
      <c r="AI573" s="62"/>
      <c r="AJ573" s="62"/>
      <c r="AK573" s="62"/>
      <c r="AL573" s="62"/>
      <c r="AM573" s="62"/>
      <c r="AN573" s="145"/>
      <c r="AO573" s="145"/>
      <c r="AP573" s="145"/>
      <c r="AQ573" s="145"/>
      <c r="AR573" s="145"/>
      <c r="AS573" s="145"/>
      <c r="AT573" s="145"/>
      <c r="AU573" s="145"/>
      <c r="AV573" s="145"/>
      <c r="AW573" s="145"/>
      <c r="AX573" s="145"/>
      <c r="AY573" s="145"/>
      <c r="AZ573" s="145"/>
      <c r="BA573" s="145"/>
      <c r="BB573" s="137"/>
      <c r="BC573" s="137"/>
      <c r="BD573" s="137"/>
      <c r="BE573" s="137"/>
      <c r="BF573" s="137"/>
      <c r="BG573" s="137"/>
      <c r="BH573" s="138"/>
      <c r="BI573" s="138"/>
      <c r="BJ573" s="138"/>
      <c r="BK573" s="138"/>
      <c r="BL573" s="138"/>
      <c r="BM573" s="138"/>
      <c r="BN573" s="139" t="str">
        <f t="shared" si="63"/>
        <v/>
      </c>
      <c r="BO573" s="140"/>
      <c r="BP573" s="140"/>
      <c r="BQ573" s="140"/>
      <c r="BR573" s="140"/>
      <c r="BS573" s="140"/>
      <c r="BT573" s="44"/>
      <c r="BX573" s="16"/>
      <c r="BY573" s="16"/>
      <c r="BZ573" s="16"/>
    </row>
    <row r="574" spans="1:78" ht="12.75" hidden="1" x14ac:dyDescent="0.2">
      <c r="F574" s="14">
        <f t="shared" si="64"/>
        <v>0</v>
      </c>
      <c r="W574" s="14">
        <f t="shared" si="61"/>
        <v>1</v>
      </c>
      <c r="X574" s="14" t="str">
        <f t="shared" si="65"/>
        <v>0</v>
      </c>
      <c r="AA574" s="50"/>
      <c r="AE574" s="131"/>
      <c r="AF574" s="131"/>
      <c r="AG574" s="131"/>
      <c r="AH574" s="131"/>
      <c r="AI574" s="131"/>
      <c r="AJ574" s="131"/>
      <c r="AK574" s="131"/>
      <c r="AL574" s="131"/>
      <c r="AM574" s="131"/>
      <c r="AN574" s="60"/>
      <c r="AO574" s="53"/>
      <c r="AP574" s="53"/>
      <c r="AQ574" s="53"/>
      <c r="AR574" s="53"/>
      <c r="AS574" s="53"/>
      <c r="AT574" s="61"/>
      <c r="AU574" s="59"/>
      <c r="AV574" s="59"/>
      <c r="AW574" s="59"/>
      <c r="AX574" s="59"/>
      <c r="AY574" s="59"/>
      <c r="AZ574" s="59"/>
      <c r="BA574" s="59"/>
      <c r="BB574" s="132"/>
      <c r="BC574" s="132"/>
      <c r="BD574" s="132"/>
      <c r="BE574" s="132"/>
      <c r="BF574" s="132"/>
      <c r="BG574" s="132"/>
      <c r="BH574" s="133"/>
      <c r="BI574" s="133"/>
      <c r="BJ574" s="133"/>
      <c r="BK574" s="133"/>
      <c r="BL574" s="133"/>
      <c r="BM574" s="133"/>
      <c r="BN574" s="134" t="str">
        <f t="shared" si="63"/>
        <v/>
      </c>
      <c r="BO574" s="135"/>
      <c r="BP574" s="135"/>
      <c r="BQ574" s="135"/>
      <c r="BR574" s="135"/>
      <c r="BS574" s="135"/>
      <c r="BT574" s="44"/>
      <c r="BX574" s="16"/>
      <c r="BY574" s="16"/>
      <c r="BZ574" s="16"/>
    </row>
    <row r="575" spans="1:78" ht="12.75" hidden="1" x14ac:dyDescent="0.2">
      <c r="F575" s="14">
        <f t="shared" si="64"/>
        <v>0</v>
      </c>
      <c r="W575" s="14">
        <f t="shared" si="61"/>
        <v>1</v>
      </c>
      <c r="X575" s="14" t="str">
        <f t="shared" si="65"/>
        <v>0</v>
      </c>
      <c r="AA575" s="50"/>
      <c r="AE575" s="63"/>
      <c r="AF575" s="62"/>
      <c r="AG575" s="62"/>
      <c r="AH575" s="62"/>
      <c r="AI575" s="62"/>
      <c r="AJ575" s="62"/>
      <c r="AK575" s="62"/>
      <c r="AL575" s="62"/>
      <c r="AM575" s="62"/>
      <c r="AN575" s="145"/>
      <c r="AO575" s="145"/>
      <c r="AP575" s="145"/>
      <c r="AQ575" s="145"/>
      <c r="AR575" s="145"/>
      <c r="AS575" s="145"/>
      <c r="AT575" s="145"/>
      <c r="AU575" s="145"/>
      <c r="AV575" s="145"/>
      <c r="AW575" s="145"/>
      <c r="AX575" s="145"/>
      <c r="AY575" s="145"/>
      <c r="AZ575" s="145"/>
      <c r="BA575" s="145"/>
      <c r="BB575" s="137"/>
      <c r="BC575" s="137"/>
      <c r="BD575" s="137"/>
      <c r="BE575" s="137"/>
      <c r="BF575" s="137"/>
      <c r="BG575" s="137"/>
      <c r="BH575" s="138"/>
      <c r="BI575" s="138"/>
      <c r="BJ575" s="138"/>
      <c r="BK575" s="138"/>
      <c r="BL575" s="138"/>
      <c r="BM575" s="138"/>
      <c r="BN575" s="139" t="str">
        <f t="shared" si="63"/>
        <v/>
      </c>
      <c r="BO575" s="140"/>
      <c r="BP575" s="140"/>
      <c r="BQ575" s="140"/>
      <c r="BR575" s="140"/>
      <c r="BS575" s="140"/>
      <c r="BT575" s="44"/>
      <c r="BX575" s="16"/>
      <c r="BY575" s="16"/>
      <c r="BZ575" s="16"/>
    </row>
    <row r="576" spans="1:78" ht="12.75" hidden="1" x14ac:dyDescent="0.2">
      <c r="F576" s="14">
        <f t="shared" si="64"/>
        <v>0</v>
      </c>
      <c r="W576" s="14">
        <f t="shared" si="61"/>
        <v>1</v>
      </c>
      <c r="X576" s="14" t="str">
        <f t="shared" si="65"/>
        <v>0</v>
      </c>
      <c r="AA576" s="50"/>
      <c r="AE576" s="131"/>
      <c r="AF576" s="131"/>
      <c r="AG576" s="131"/>
      <c r="AH576" s="131"/>
      <c r="AI576" s="131"/>
      <c r="AJ576" s="131"/>
      <c r="AK576" s="131"/>
      <c r="AL576" s="131"/>
      <c r="AM576" s="131"/>
      <c r="AN576" s="60"/>
      <c r="AO576" s="53"/>
      <c r="AP576" s="53"/>
      <c r="AQ576" s="53"/>
      <c r="AR576" s="53"/>
      <c r="AS576" s="53"/>
      <c r="AT576" s="61"/>
      <c r="AU576" s="59"/>
      <c r="AV576" s="59"/>
      <c r="AW576" s="59"/>
      <c r="AX576" s="59"/>
      <c r="AY576" s="59"/>
      <c r="AZ576" s="59"/>
      <c r="BA576" s="59"/>
      <c r="BB576" s="132"/>
      <c r="BC576" s="132"/>
      <c r="BD576" s="132"/>
      <c r="BE576" s="132"/>
      <c r="BF576" s="132"/>
      <c r="BG576" s="132"/>
      <c r="BH576" s="133"/>
      <c r="BI576" s="133"/>
      <c r="BJ576" s="133"/>
      <c r="BK576" s="133"/>
      <c r="BL576" s="133"/>
      <c r="BM576" s="133"/>
      <c r="BN576" s="134" t="str">
        <f t="shared" si="63"/>
        <v/>
      </c>
      <c r="BO576" s="135"/>
      <c r="BP576" s="135"/>
      <c r="BQ576" s="135"/>
      <c r="BR576" s="135"/>
      <c r="BS576" s="135"/>
      <c r="BT576" s="44"/>
      <c r="BX576" s="16"/>
      <c r="BY576" s="16"/>
      <c r="BZ576" s="16"/>
    </row>
    <row r="577" spans="6:78" ht="12.75" hidden="1" x14ac:dyDescent="0.2">
      <c r="F577" s="14">
        <f t="shared" si="64"/>
        <v>0</v>
      </c>
      <c r="W577" s="14">
        <f t="shared" si="61"/>
        <v>1</v>
      </c>
      <c r="X577" s="14" t="str">
        <f t="shared" si="65"/>
        <v>0</v>
      </c>
      <c r="AA577" s="50"/>
      <c r="AE577" s="63"/>
      <c r="AF577" s="62"/>
      <c r="AG577" s="62"/>
      <c r="AH577" s="62"/>
      <c r="AI577" s="62"/>
      <c r="AJ577" s="62"/>
      <c r="AK577" s="62"/>
      <c r="AL577" s="62"/>
      <c r="AM577" s="62"/>
      <c r="AN577" s="145"/>
      <c r="AO577" s="145"/>
      <c r="AP577" s="145"/>
      <c r="AQ577" s="145"/>
      <c r="AR577" s="145"/>
      <c r="AS577" s="145"/>
      <c r="AT577" s="145"/>
      <c r="AU577" s="145"/>
      <c r="AV577" s="145"/>
      <c r="AW577" s="145"/>
      <c r="AX577" s="145"/>
      <c r="AY577" s="145"/>
      <c r="AZ577" s="145"/>
      <c r="BA577" s="145"/>
      <c r="BB577" s="137"/>
      <c r="BC577" s="137"/>
      <c r="BD577" s="137"/>
      <c r="BE577" s="137"/>
      <c r="BF577" s="137"/>
      <c r="BG577" s="137"/>
      <c r="BH577" s="138"/>
      <c r="BI577" s="138"/>
      <c r="BJ577" s="138"/>
      <c r="BK577" s="138"/>
      <c r="BL577" s="138"/>
      <c r="BM577" s="138"/>
      <c r="BN577" s="139" t="str">
        <f t="shared" si="63"/>
        <v/>
      </c>
      <c r="BO577" s="140"/>
      <c r="BP577" s="140"/>
      <c r="BQ577" s="140"/>
      <c r="BR577" s="140"/>
      <c r="BS577" s="140"/>
      <c r="BT577" s="44"/>
      <c r="BX577" s="16"/>
      <c r="BY577" s="16"/>
      <c r="BZ577" s="16"/>
    </row>
    <row r="578" spans="6:78" ht="12.75" hidden="1" x14ac:dyDescent="0.2">
      <c r="F578" s="14">
        <f t="shared" si="64"/>
        <v>0</v>
      </c>
      <c r="W578" s="14">
        <f t="shared" si="61"/>
        <v>1</v>
      </c>
      <c r="X578" s="14" t="str">
        <f t="shared" si="65"/>
        <v>0</v>
      </c>
      <c r="AA578" s="50"/>
      <c r="AE578" s="131"/>
      <c r="AF578" s="131"/>
      <c r="AG578" s="131"/>
      <c r="AH578" s="131"/>
      <c r="AI578" s="131"/>
      <c r="AJ578" s="131"/>
      <c r="AK578" s="131"/>
      <c r="AL578" s="131"/>
      <c r="AM578" s="131"/>
      <c r="AN578" s="60"/>
      <c r="AO578" s="53"/>
      <c r="AP578" s="53"/>
      <c r="AQ578" s="53"/>
      <c r="AR578" s="53"/>
      <c r="AS578" s="53"/>
      <c r="AT578" s="61"/>
      <c r="AU578" s="59"/>
      <c r="AV578" s="59"/>
      <c r="AW578" s="59"/>
      <c r="AX578" s="59"/>
      <c r="AY578" s="59"/>
      <c r="AZ578" s="59"/>
      <c r="BA578" s="59"/>
      <c r="BB578" s="132"/>
      <c r="BC578" s="132"/>
      <c r="BD578" s="132"/>
      <c r="BE578" s="132"/>
      <c r="BF578" s="132"/>
      <c r="BG578" s="132"/>
      <c r="BH578" s="133"/>
      <c r="BI578" s="133"/>
      <c r="BJ578" s="133"/>
      <c r="BK578" s="133"/>
      <c r="BL578" s="133"/>
      <c r="BM578" s="133"/>
      <c r="BN578" s="134" t="str">
        <f t="shared" si="63"/>
        <v/>
      </c>
      <c r="BO578" s="135"/>
      <c r="BP578" s="135"/>
      <c r="BQ578" s="135"/>
      <c r="BR578" s="135"/>
      <c r="BS578" s="135"/>
      <c r="BT578" s="44"/>
      <c r="BX578" s="16"/>
      <c r="BY578" s="16"/>
      <c r="BZ578" s="16"/>
    </row>
    <row r="579" spans="6:78" ht="12.75" hidden="1" x14ac:dyDescent="0.2">
      <c r="F579" s="14">
        <f t="shared" si="64"/>
        <v>0</v>
      </c>
      <c r="W579" s="14">
        <f t="shared" si="61"/>
        <v>1</v>
      </c>
      <c r="X579" s="14" t="str">
        <f t="shared" si="65"/>
        <v>0</v>
      </c>
      <c r="AA579" s="50"/>
      <c r="AE579" s="63"/>
      <c r="AF579" s="62"/>
      <c r="AG579" s="62"/>
      <c r="AH579" s="62"/>
      <c r="AI579" s="62"/>
      <c r="AJ579" s="62"/>
      <c r="AK579" s="62"/>
      <c r="AL579" s="62"/>
      <c r="AM579" s="62"/>
      <c r="AN579" s="145"/>
      <c r="AO579" s="145"/>
      <c r="AP579" s="145"/>
      <c r="AQ579" s="145"/>
      <c r="AR579" s="145"/>
      <c r="AS579" s="145"/>
      <c r="AT579" s="145"/>
      <c r="AU579" s="145"/>
      <c r="AV579" s="145"/>
      <c r="AW579" s="145"/>
      <c r="AX579" s="145"/>
      <c r="AY579" s="145"/>
      <c r="AZ579" s="145"/>
      <c r="BA579" s="145"/>
      <c r="BB579" s="137"/>
      <c r="BC579" s="137"/>
      <c r="BD579" s="137"/>
      <c r="BE579" s="137"/>
      <c r="BF579" s="137"/>
      <c r="BG579" s="137"/>
      <c r="BH579" s="138"/>
      <c r="BI579" s="138"/>
      <c r="BJ579" s="138"/>
      <c r="BK579" s="138"/>
      <c r="BL579" s="138"/>
      <c r="BM579" s="138"/>
      <c r="BN579" s="139" t="str">
        <f t="shared" si="63"/>
        <v/>
      </c>
      <c r="BO579" s="140"/>
      <c r="BP579" s="140"/>
      <c r="BQ579" s="140"/>
      <c r="BR579" s="140"/>
      <c r="BS579" s="140"/>
      <c r="BT579" s="44"/>
      <c r="BX579" s="16"/>
      <c r="BY579" s="16"/>
      <c r="BZ579" s="16"/>
    </row>
    <row r="580" spans="6:78" ht="12.75" hidden="1" x14ac:dyDescent="0.2">
      <c r="F580" s="14">
        <f t="shared" si="64"/>
        <v>0</v>
      </c>
      <c r="W580" s="14">
        <f t="shared" si="61"/>
        <v>1</v>
      </c>
      <c r="X580" s="14" t="str">
        <f t="shared" si="65"/>
        <v>0</v>
      </c>
      <c r="AA580" s="50"/>
      <c r="AE580" s="131"/>
      <c r="AF580" s="131"/>
      <c r="AG580" s="131"/>
      <c r="AH580" s="131"/>
      <c r="AI580" s="131"/>
      <c r="AJ580" s="131"/>
      <c r="AK580" s="131"/>
      <c r="AL580" s="131"/>
      <c r="AM580" s="131"/>
      <c r="AN580" s="60"/>
      <c r="AO580" s="53"/>
      <c r="AP580" s="53"/>
      <c r="AQ580" s="53"/>
      <c r="AR580" s="53"/>
      <c r="AS580" s="53"/>
      <c r="AT580" s="61"/>
      <c r="AU580" s="59"/>
      <c r="AV580" s="59"/>
      <c r="AW580" s="59"/>
      <c r="AX580" s="59"/>
      <c r="AY580" s="59"/>
      <c r="AZ580" s="59"/>
      <c r="BA580" s="59"/>
      <c r="BB580" s="132"/>
      <c r="BC580" s="132"/>
      <c r="BD580" s="132"/>
      <c r="BE580" s="132"/>
      <c r="BF580" s="132"/>
      <c r="BG580" s="132"/>
      <c r="BH580" s="133"/>
      <c r="BI580" s="133"/>
      <c r="BJ580" s="133"/>
      <c r="BK580" s="133"/>
      <c r="BL580" s="133"/>
      <c r="BM580" s="133"/>
      <c r="BN580" s="134" t="str">
        <f t="shared" si="63"/>
        <v/>
      </c>
      <c r="BO580" s="135"/>
      <c r="BP580" s="135"/>
      <c r="BQ580" s="135"/>
      <c r="BR580" s="135"/>
      <c r="BS580" s="135"/>
      <c r="BT580" s="44"/>
      <c r="BX580" s="16"/>
      <c r="BY580" s="16"/>
      <c r="BZ580" s="16"/>
    </row>
    <row r="581" spans="6:78" ht="12.75" hidden="1" x14ac:dyDescent="0.2">
      <c r="F581" s="14">
        <f t="shared" si="64"/>
        <v>0</v>
      </c>
      <c r="W581" s="14">
        <f t="shared" si="61"/>
        <v>1</v>
      </c>
      <c r="X581" s="14" t="str">
        <f t="shared" si="65"/>
        <v>0</v>
      </c>
      <c r="AA581" s="50"/>
      <c r="AE581" s="63"/>
      <c r="AF581" s="62"/>
      <c r="AG581" s="62"/>
      <c r="AH581" s="62"/>
      <c r="AI581" s="62"/>
      <c r="AJ581" s="62"/>
      <c r="AK581" s="62"/>
      <c r="AL581" s="62"/>
      <c r="AM581" s="62"/>
      <c r="AN581" s="145"/>
      <c r="AO581" s="145"/>
      <c r="AP581" s="145"/>
      <c r="AQ581" s="145"/>
      <c r="AR581" s="145"/>
      <c r="AS581" s="145"/>
      <c r="AT581" s="145"/>
      <c r="AU581" s="145"/>
      <c r="AV581" s="145"/>
      <c r="AW581" s="145"/>
      <c r="AX581" s="145"/>
      <c r="AY581" s="145"/>
      <c r="AZ581" s="145"/>
      <c r="BA581" s="145"/>
      <c r="BB581" s="137"/>
      <c r="BC581" s="137"/>
      <c r="BD581" s="137"/>
      <c r="BE581" s="137"/>
      <c r="BF581" s="137"/>
      <c r="BG581" s="137"/>
      <c r="BH581" s="138"/>
      <c r="BI581" s="138"/>
      <c r="BJ581" s="138"/>
      <c r="BK581" s="138"/>
      <c r="BL581" s="138"/>
      <c r="BM581" s="138"/>
      <c r="BN581" s="139" t="str">
        <f t="shared" si="63"/>
        <v/>
      </c>
      <c r="BO581" s="140"/>
      <c r="BP581" s="140"/>
      <c r="BQ581" s="140"/>
      <c r="BR581" s="140"/>
      <c r="BS581" s="140"/>
      <c r="BT581" s="44"/>
      <c r="BX581" s="16"/>
      <c r="BY581" s="16"/>
      <c r="BZ581" s="16"/>
    </row>
    <row r="582" spans="6:78" ht="12.75" hidden="1" x14ac:dyDescent="0.2">
      <c r="F582" s="14">
        <f t="shared" si="64"/>
        <v>0</v>
      </c>
      <c r="W582" s="14">
        <f t="shared" si="61"/>
        <v>1</v>
      </c>
      <c r="X582" s="14" t="str">
        <f t="shared" si="65"/>
        <v>0</v>
      </c>
      <c r="AA582" s="50"/>
      <c r="AE582" s="131"/>
      <c r="AF582" s="131"/>
      <c r="AG582" s="131"/>
      <c r="AH582" s="131"/>
      <c r="AI582" s="131"/>
      <c r="AJ582" s="131"/>
      <c r="AK582" s="131"/>
      <c r="AL582" s="131"/>
      <c r="AM582" s="131"/>
      <c r="AN582" s="60"/>
      <c r="AO582" s="53"/>
      <c r="AP582" s="53"/>
      <c r="AQ582" s="53"/>
      <c r="AR582" s="53"/>
      <c r="AS582" s="53"/>
      <c r="AT582" s="61"/>
      <c r="AU582" s="59"/>
      <c r="AV582" s="59"/>
      <c r="AW582" s="59"/>
      <c r="AX582" s="59"/>
      <c r="AY582" s="59"/>
      <c r="AZ582" s="59"/>
      <c r="BA582" s="59"/>
      <c r="BB582" s="132"/>
      <c r="BC582" s="132"/>
      <c r="BD582" s="132"/>
      <c r="BE582" s="132"/>
      <c r="BF582" s="132"/>
      <c r="BG582" s="132"/>
      <c r="BH582" s="133"/>
      <c r="BI582" s="133"/>
      <c r="BJ582" s="133"/>
      <c r="BK582" s="133"/>
      <c r="BL582" s="133"/>
      <c r="BM582" s="133"/>
      <c r="BN582" s="134" t="str">
        <f t="shared" si="63"/>
        <v/>
      </c>
      <c r="BO582" s="135"/>
      <c r="BP582" s="135"/>
      <c r="BQ582" s="135"/>
      <c r="BR582" s="135"/>
      <c r="BS582" s="135"/>
      <c r="BT582" s="44"/>
      <c r="BX582" s="16"/>
      <c r="BY582" s="16"/>
      <c r="BZ582" s="16"/>
    </row>
    <row r="583" spans="6:78" ht="12.75" hidden="1" x14ac:dyDescent="0.2">
      <c r="F583" s="14">
        <f t="shared" si="64"/>
        <v>0</v>
      </c>
      <c r="W583" s="14">
        <f t="shared" si="61"/>
        <v>1</v>
      </c>
      <c r="X583" s="14" t="str">
        <f t="shared" si="65"/>
        <v>0</v>
      </c>
      <c r="AA583" s="50"/>
      <c r="AE583" s="63"/>
      <c r="AF583" s="62"/>
      <c r="AG583" s="62"/>
      <c r="AH583" s="62"/>
      <c r="AI583" s="62"/>
      <c r="AJ583" s="62"/>
      <c r="AK583" s="62"/>
      <c r="AL583" s="62"/>
      <c r="AM583" s="62"/>
      <c r="AN583" s="145"/>
      <c r="AO583" s="145"/>
      <c r="AP583" s="145"/>
      <c r="AQ583" s="145"/>
      <c r="AR583" s="145"/>
      <c r="AS583" s="145"/>
      <c r="AT583" s="145"/>
      <c r="AU583" s="145"/>
      <c r="AV583" s="145"/>
      <c r="AW583" s="145"/>
      <c r="AX583" s="145"/>
      <c r="AY583" s="145"/>
      <c r="AZ583" s="145"/>
      <c r="BA583" s="145"/>
      <c r="BB583" s="137"/>
      <c r="BC583" s="137"/>
      <c r="BD583" s="137"/>
      <c r="BE583" s="137"/>
      <c r="BF583" s="137"/>
      <c r="BG583" s="137"/>
      <c r="BH583" s="138"/>
      <c r="BI583" s="138"/>
      <c r="BJ583" s="138"/>
      <c r="BK583" s="138"/>
      <c r="BL583" s="138"/>
      <c r="BM583" s="138"/>
      <c r="BN583" s="139" t="str">
        <f t="shared" si="63"/>
        <v/>
      </c>
      <c r="BO583" s="140"/>
      <c r="BP583" s="140"/>
      <c r="BQ583" s="140"/>
      <c r="BR583" s="140"/>
      <c r="BS583" s="140"/>
      <c r="BT583" s="44"/>
      <c r="BX583" s="16"/>
      <c r="BY583" s="16"/>
      <c r="BZ583" s="16"/>
    </row>
    <row r="584" spans="6:78" ht="12.75" hidden="1" x14ac:dyDescent="0.2">
      <c r="F584" s="14">
        <f t="shared" si="64"/>
        <v>0</v>
      </c>
      <c r="W584" s="14">
        <f t="shared" si="61"/>
        <v>1</v>
      </c>
      <c r="X584" s="14" t="str">
        <f t="shared" si="65"/>
        <v>0</v>
      </c>
      <c r="AA584" s="50"/>
      <c r="AE584" s="131"/>
      <c r="AF584" s="131"/>
      <c r="AG584" s="131"/>
      <c r="AH584" s="131"/>
      <c r="AI584" s="131"/>
      <c r="AJ584" s="131"/>
      <c r="AK584" s="131"/>
      <c r="AL584" s="131"/>
      <c r="AM584" s="131"/>
      <c r="AN584" s="60"/>
      <c r="AO584" s="53"/>
      <c r="AP584" s="53"/>
      <c r="AQ584" s="53"/>
      <c r="AR584" s="53"/>
      <c r="AS584" s="53"/>
      <c r="AT584" s="61"/>
      <c r="AU584" s="59"/>
      <c r="AV584" s="59"/>
      <c r="AW584" s="59"/>
      <c r="AX584" s="59"/>
      <c r="AY584" s="59"/>
      <c r="AZ584" s="59"/>
      <c r="BA584" s="59"/>
      <c r="BB584" s="132"/>
      <c r="BC584" s="132"/>
      <c r="BD584" s="132"/>
      <c r="BE584" s="132"/>
      <c r="BF584" s="132"/>
      <c r="BG584" s="132"/>
      <c r="BH584" s="133"/>
      <c r="BI584" s="133"/>
      <c r="BJ584" s="133"/>
      <c r="BK584" s="133"/>
      <c r="BL584" s="133"/>
      <c r="BM584" s="133"/>
      <c r="BN584" s="134" t="str">
        <f t="shared" si="63"/>
        <v/>
      </c>
      <c r="BO584" s="135"/>
      <c r="BP584" s="135"/>
      <c r="BQ584" s="135"/>
      <c r="BR584" s="135"/>
      <c r="BS584" s="135"/>
      <c r="BT584" s="44"/>
      <c r="BX584" s="16"/>
      <c r="BY584" s="16"/>
      <c r="BZ584" s="16"/>
    </row>
    <row r="585" spans="6:78" ht="12.75" hidden="1" x14ac:dyDescent="0.2">
      <c r="F585" s="14">
        <f t="shared" si="64"/>
        <v>0</v>
      </c>
      <c r="W585" s="14">
        <f t="shared" si="61"/>
        <v>1</v>
      </c>
      <c r="X585" s="14" t="str">
        <f t="shared" si="65"/>
        <v>0</v>
      </c>
      <c r="AA585" s="50"/>
      <c r="AE585" s="63"/>
      <c r="AF585" s="62"/>
      <c r="AG585" s="62"/>
      <c r="AH585" s="62"/>
      <c r="AI585" s="62"/>
      <c r="AJ585" s="62"/>
      <c r="AK585" s="62"/>
      <c r="AL585" s="62"/>
      <c r="AM585" s="62"/>
      <c r="AN585" s="145"/>
      <c r="AO585" s="145"/>
      <c r="AP585" s="145"/>
      <c r="AQ585" s="145"/>
      <c r="AR585" s="145"/>
      <c r="AS585" s="145"/>
      <c r="AT585" s="145"/>
      <c r="AU585" s="145"/>
      <c r="AV585" s="145"/>
      <c r="AW585" s="145"/>
      <c r="AX585" s="145"/>
      <c r="AY585" s="145"/>
      <c r="AZ585" s="145"/>
      <c r="BA585" s="145"/>
      <c r="BB585" s="137"/>
      <c r="BC585" s="137"/>
      <c r="BD585" s="137"/>
      <c r="BE585" s="137"/>
      <c r="BF585" s="137"/>
      <c r="BG585" s="137"/>
      <c r="BH585" s="138"/>
      <c r="BI585" s="138"/>
      <c r="BJ585" s="138"/>
      <c r="BK585" s="138"/>
      <c r="BL585" s="138"/>
      <c r="BM585" s="138"/>
      <c r="BN585" s="139" t="str">
        <f t="shared" si="63"/>
        <v/>
      </c>
      <c r="BO585" s="140"/>
      <c r="BP585" s="140"/>
      <c r="BQ585" s="140"/>
      <c r="BR585" s="140"/>
      <c r="BS585" s="140"/>
      <c r="BT585" s="44"/>
      <c r="BX585" s="16"/>
      <c r="BY585" s="16"/>
      <c r="BZ585" s="16"/>
    </row>
    <row r="586" spans="6:78" ht="12.75" hidden="1" x14ac:dyDescent="0.2">
      <c r="F586" s="14">
        <f t="shared" ref="F586:F593" si="68">F585</f>
        <v>0</v>
      </c>
      <c r="W586" s="14">
        <f t="shared" ref="W586:W593" si="69">IF(F586="","",HLOOKUP(F586,$N$113:$V$119,7,0))</f>
        <v>1</v>
      </c>
      <c r="X586" s="14" t="str">
        <f t="shared" ref="X586:X593" si="70">CONCATENATE(F586,A586,G586)</f>
        <v>0</v>
      </c>
      <c r="AA586" s="50"/>
      <c r="AE586" s="131"/>
      <c r="AF586" s="131"/>
      <c r="AG586" s="131"/>
      <c r="AH586" s="131"/>
      <c r="AI586" s="131"/>
      <c r="AJ586" s="131"/>
      <c r="AK586" s="131"/>
      <c r="AL586" s="131"/>
      <c r="AM586" s="131"/>
      <c r="AN586" s="60"/>
      <c r="AO586" s="53"/>
      <c r="AP586" s="53"/>
      <c r="AQ586" s="53"/>
      <c r="AR586" s="53"/>
      <c r="AS586" s="53"/>
      <c r="AT586" s="61"/>
      <c r="AU586" s="59"/>
      <c r="AV586" s="59"/>
      <c r="AW586" s="59"/>
      <c r="AX586" s="59"/>
      <c r="AY586" s="59"/>
      <c r="AZ586" s="59"/>
      <c r="BA586" s="59"/>
      <c r="BB586" s="132"/>
      <c r="BC586" s="132"/>
      <c r="BD586" s="132"/>
      <c r="BE586" s="132"/>
      <c r="BF586" s="132"/>
      <c r="BG586" s="132"/>
      <c r="BH586" s="133"/>
      <c r="BI586" s="133"/>
      <c r="BJ586" s="133"/>
      <c r="BK586" s="133"/>
      <c r="BL586" s="133"/>
      <c r="BM586" s="133"/>
      <c r="BN586" s="134" t="str">
        <f t="shared" si="63"/>
        <v/>
      </c>
      <c r="BO586" s="135"/>
      <c r="BP586" s="135"/>
      <c r="BQ586" s="135"/>
      <c r="BR586" s="135"/>
      <c r="BS586" s="135"/>
      <c r="BT586" s="44"/>
      <c r="BX586" s="16"/>
      <c r="BY586" s="16"/>
      <c r="BZ586" s="16"/>
    </row>
    <row r="587" spans="6:78" ht="12.75" hidden="1" x14ac:dyDescent="0.2">
      <c r="F587" s="14">
        <f t="shared" si="68"/>
        <v>0</v>
      </c>
      <c r="W587" s="14">
        <f t="shared" si="69"/>
        <v>1</v>
      </c>
      <c r="X587" s="14" t="str">
        <f t="shared" si="70"/>
        <v>0</v>
      </c>
      <c r="AA587" s="50"/>
      <c r="AE587" s="63"/>
      <c r="AF587" s="62"/>
      <c r="AG587" s="62"/>
      <c r="AH587" s="62"/>
      <c r="AI587" s="62"/>
      <c r="AJ587" s="62"/>
      <c r="AK587" s="62"/>
      <c r="AL587" s="62"/>
      <c r="AM587" s="62"/>
      <c r="AN587" s="145"/>
      <c r="AO587" s="145"/>
      <c r="AP587" s="145"/>
      <c r="AQ587" s="145"/>
      <c r="AR587" s="145"/>
      <c r="AS587" s="145"/>
      <c r="AT587" s="145"/>
      <c r="AU587" s="145"/>
      <c r="AV587" s="145"/>
      <c r="AW587" s="145"/>
      <c r="AX587" s="145"/>
      <c r="AY587" s="145"/>
      <c r="AZ587" s="145"/>
      <c r="BA587" s="145"/>
      <c r="BB587" s="137"/>
      <c r="BC587" s="137"/>
      <c r="BD587" s="137"/>
      <c r="BE587" s="137"/>
      <c r="BF587" s="137"/>
      <c r="BG587" s="137"/>
      <c r="BH587" s="138"/>
      <c r="BI587" s="138"/>
      <c r="BJ587" s="138"/>
      <c r="BK587" s="138"/>
      <c r="BL587" s="138"/>
      <c r="BM587" s="138"/>
      <c r="BN587" s="139" t="str">
        <f t="shared" si="63"/>
        <v/>
      </c>
      <c r="BO587" s="140"/>
      <c r="BP587" s="140"/>
      <c r="BQ587" s="140"/>
      <c r="BR587" s="140"/>
      <c r="BS587" s="140"/>
      <c r="BT587" s="44"/>
      <c r="BX587" s="16"/>
      <c r="BY587" s="16"/>
      <c r="BZ587" s="16"/>
    </row>
    <row r="588" spans="6:78" ht="12.75" hidden="1" x14ac:dyDescent="0.2">
      <c r="F588" s="14">
        <f t="shared" si="68"/>
        <v>0</v>
      </c>
      <c r="W588" s="14">
        <f t="shared" si="69"/>
        <v>1</v>
      </c>
      <c r="X588" s="14" t="str">
        <f t="shared" si="70"/>
        <v>0</v>
      </c>
      <c r="AA588" s="50"/>
      <c r="AE588" s="131"/>
      <c r="AF588" s="131"/>
      <c r="AG588" s="131"/>
      <c r="AH588" s="131"/>
      <c r="AI588" s="131"/>
      <c r="AJ588" s="131"/>
      <c r="AK588" s="131"/>
      <c r="AL588" s="131"/>
      <c r="AM588" s="131"/>
      <c r="AN588" s="60"/>
      <c r="AO588" s="53"/>
      <c r="AP588" s="53"/>
      <c r="AQ588" s="53"/>
      <c r="AR588" s="53"/>
      <c r="AS588" s="53"/>
      <c r="AT588" s="61"/>
      <c r="AU588" s="59"/>
      <c r="AV588" s="59"/>
      <c r="AW588" s="59"/>
      <c r="AX588" s="59"/>
      <c r="AY588" s="59"/>
      <c r="AZ588" s="59"/>
      <c r="BA588" s="59"/>
      <c r="BB588" s="132"/>
      <c r="BC588" s="132"/>
      <c r="BD588" s="132"/>
      <c r="BE588" s="132"/>
      <c r="BF588" s="132"/>
      <c r="BG588" s="132"/>
      <c r="BH588" s="133"/>
      <c r="BI588" s="133"/>
      <c r="BJ588" s="133"/>
      <c r="BK588" s="133"/>
      <c r="BL588" s="133"/>
      <c r="BM588" s="133"/>
      <c r="BN588" s="134" t="str">
        <f t="shared" si="63"/>
        <v/>
      </c>
      <c r="BO588" s="135"/>
      <c r="BP588" s="135"/>
      <c r="BQ588" s="135"/>
      <c r="BR588" s="135"/>
      <c r="BS588" s="135"/>
      <c r="BT588" s="44"/>
      <c r="BX588" s="16"/>
      <c r="BY588" s="16"/>
      <c r="BZ588" s="16"/>
    </row>
    <row r="589" spans="6:78" ht="12.75" hidden="1" x14ac:dyDescent="0.2">
      <c r="F589" s="14">
        <f t="shared" si="68"/>
        <v>0</v>
      </c>
      <c r="W589" s="14">
        <f t="shared" si="69"/>
        <v>1</v>
      </c>
      <c r="X589" s="14" t="str">
        <f t="shared" si="70"/>
        <v>0</v>
      </c>
      <c r="AA589" s="50"/>
      <c r="AE589" s="63"/>
      <c r="AF589" s="62"/>
      <c r="AG589" s="62"/>
      <c r="AH589" s="62"/>
      <c r="AI589" s="62"/>
      <c r="AJ589" s="62"/>
      <c r="AK589" s="62"/>
      <c r="AL589" s="62"/>
      <c r="AM589" s="62"/>
      <c r="AN589" s="145"/>
      <c r="AO589" s="145"/>
      <c r="AP589" s="145"/>
      <c r="AQ589" s="145"/>
      <c r="AR589" s="145"/>
      <c r="AS589" s="145"/>
      <c r="AT589" s="145"/>
      <c r="AU589" s="145"/>
      <c r="AV589" s="145"/>
      <c r="AW589" s="145"/>
      <c r="AX589" s="145"/>
      <c r="AY589" s="145"/>
      <c r="AZ589" s="145"/>
      <c r="BA589" s="145"/>
      <c r="BB589" s="137"/>
      <c r="BC589" s="137"/>
      <c r="BD589" s="137"/>
      <c r="BE589" s="137"/>
      <c r="BF589" s="137"/>
      <c r="BG589" s="137"/>
      <c r="BH589" s="138"/>
      <c r="BI589" s="138"/>
      <c r="BJ589" s="138"/>
      <c r="BK589" s="138"/>
      <c r="BL589" s="138"/>
      <c r="BM589" s="138"/>
      <c r="BN589" s="139" t="str">
        <f t="shared" si="63"/>
        <v/>
      </c>
      <c r="BO589" s="140"/>
      <c r="BP589" s="140"/>
      <c r="BQ589" s="140"/>
      <c r="BR589" s="140"/>
      <c r="BS589" s="140"/>
      <c r="BT589" s="44"/>
      <c r="BX589" s="16"/>
      <c r="BY589" s="16"/>
      <c r="BZ589" s="16"/>
    </row>
    <row r="590" spans="6:78" ht="12.75" hidden="1" x14ac:dyDescent="0.2">
      <c r="F590" s="14">
        <f t="shared" si="68"/>
        <v>0</v>
      </c>
      <c r="W590" s="14">
        <f t="shared" si="69"/>
        <v>1</v>
      </c>
      <c r="X590" s="14" t="str">
        <f t="shared" si="70"/>
        <v>0</v>
      </c>
      <c r="AA590" s="50"/>
      <c r="AE590" s="131"/>
      <c r="AF590" s="131"/>
      <c r="AG590" s="131"/>
      <c r="AH590" s="131"/>
      <c r="AI590" s="131"/>
      <c r="AJ590" s="131"/>
      <c r="AK590" s="131"/>
      <c r="AL590" s="131"/>
      <c r="AM590" s="131"/>
      <c r="AN590" s="60"/>
      <c r="AO590" s="53"/>
      <c r="AP590" s="53"/>
      <c r="AQ590" s="53"/>
      <c r="AR590" s="53"/>
      <c r="AS590" s="53"/>
      <c r="AT590" s="61"/>
      <c r="AU590" s="59"/>
      <c r="AV590" s="59"/>
      <c r="AW590" s="59"/>
      <c r="AX590" s="59"/>
      <c r="AY590" s="59"/>
      <c r="AZ590" s="59"/>
      <c r="BA590" s="59"/>
      <c r="BB590" s="132"/>
      <c r="BC590" s="132"/>
      <c r="BD590" s="132"/>
      <c r="BE590" s="132"/>
      <c r="BF590" s="132"/>
      <c r="BG590" s="132"/>
      <c r="BH590" s="133"/>
      <c r="BI590" s="133"/>
      <c r="BJ590" s="133"/>
      <c r="BK590" s="133"/>
      <c r="BL590" s="133"/>
      <c r="BM590" s="133"/>
      <c r="BN590" s="134" t="str">
        <f t="shared" si="63"/>
        <v/>
      </c>
      <c r="BO590" s="135"/>
      <c r="BP590" s="135"/>
      <c r="BQ590" s="135"/>
      <c r="BR590" s="135"/>
      <c r="BS590" s="135"/>
      <c r="BT590" s="44"/>
      <c r="BX590" s="16"/>
      <c r="BY590" s="16"/>
      <c r="BZ590" s="16"/>
    </row>
    <row r="591" spans="6:78" ht="12.75" hidden="1" x14ac:dyDescent="0.2">
      <c r="F591" s="14">
        <f t="shared" si="68"/>
        <v>0</v>
      </c>
      <c r="W591" s="14">
        <f t="shared" si="69"/>
        <v>1</v>
      </c>
      <c r="X591" s="14" t="str">
        <f t="shared" si="70"/>
        <v>0</v>
      </c>
      <c r="AA591" s="50"/>
      <c r="AE591" s="63"/>
      <c r="AF591" s="62"/>
      <c r="AG591" s="62"/>
      <c r="AH591" s="62"/>
      <c r="AI591" s="62"/>
      <c r="AJ591" s="62"/>
      <c r="AK591" s="62"/>
      <c r="AL591" s="62"/>
      <c r="AM591" s="62"/>
      <c r="AN591" s="145"/>
      <c r="AO591" s="145"/>
      <c r="AP591" s="145"/>
      <c r="AQ591" s="145"/>
      <c r="AR591" s="145"/>
      <c r="AS591" s="145"/>
      <c r="AT591" s="145"/>
      <c r="AU591" s="145"/>
      <c r="AV591" s="145"/>
      <c r="AW591" s="145"/>
      <c r="AX591" s="145"/>
      <c r="AY591" s="145"/>
      <c r="AZ591" s="145"/>
      <c r="BA591" s="145"/>
      <c r="BB591" s="137"/>
      <c r="BC591" s="137"/>
      <c r="BD591" s="137"/>
      <c r="BE591" s="137"/>
      <c r="BF591" s="137"/>
      <c r="BG591" s="137"/>
      <c r="BH591" s="138"/>
      <c r="BI591" s="138"/>
      <c r="BJ591" s="138"/>
      <c r="BK591" s="138"/>
      <c r="BL591" s="138"/>
      <c r="BM591" s="138"/>
      <c r="BN591" s="139" t="str">
        <f t="shared" si="63"/>
        <v/>
      </c>
      <c r="BO591" s="140"/>
      <c r="BP591" s="140"/>
      <c r="BQ591" s="140"/>
      <c r="BR591" s="140"/>
      <c r="BS591" s="140"/>
      <c r="BT591" s="44"/>
      <c r="BX591" s="16"/>
      <c r="BY591" s="16"/>
      <c r="BZ591" s="16"/>
    </row>
    <row r="592" spans="6:78" ht="12.75" hidden="1" x14ac:dyDescent="0.2">
      <c r="F592" s="14">
        <f t="shared" si="68"/>
        <v>0</v>
      </c>
      <c r="W592" s="14">
        <f t="shared" si="69"/>
        <v>1</v>
      </c>
      <c r="X592" s="14" t="str">
        <f t="shared" si="70"/>
        <v>0</v>
      </c>
      <c r="AA592" s="50"/>
      <c r="AE592" s="131"/>
      <c r="AF592" s="131"/>
      <c r="AG592" s="131"/>
      <c r="AH592" s="131"/>
      <c r="AI592" s="131"/>
      <c r="AJ592" s="131"/>
      <c r="AK592" s="131"/>
      <c r="AL592" s="131"/>
      <c r="AM592" s="131"/>
      <c r="AN592" s="60"/>
      <c r="AO592" s="53"/>
      <c r="AP592" s="53"/>
      <c r="AQ592" s="53"/>
      <c r="AR592" s="53"/>
      <c r="AS592" s="53"/>
      <c r="AT592" s="61"/>
      <c r="AU592" s="59"/>
      <c r="AV592" s="59"/>
      <c r="AW592" s="59"/>
      <c r="AX592" s="59"/>
      <c r="AY592" s="59"/>
      <c r="AZ592" s="59"/>
      <c r="BA592" s="59"/>
      <c r="BB592" s="132"/>
      <c r="BC592" s="132"/>
      <c r="BD592" s="132"/>
      <c r="BE592" s="132"/>
      <c r="BF592" s="132"/>
      <c r="BG592" s="132"/>
      <c r="BH592" s="133"/>
      <c r="BI592" s="133"/>
      <c r="BJ592" s="133"/>
      <c r="BK592" s="133"/>
      <c r="BL592" s="133"/>
      <c r="BM592" s="133"/>
      <c r="BN592" s="134" t="str">
        <f t="shared" si="63"/>
        <v/>
      </c>
      <c r="BO592" s="135"/>
      <c r="BP592" s="135"/>
      <c r="BQ592" s="135"/>
      <c r="BR592" s="135"/>
      <c r="BS592" s="135"/>
      <c r="BT592" s="44"/>
      <c r="BX592" s="16"/>
      <c r="BY592" s="16"/>
      <c r="BZ592" s="16"/>
    </row>
    <row r="593" spans="1:78" ht="13.5" hidden="1" thickBot="1" x14ac:dyDescent="0.25">
      <c r="F593" s="14">
        <f t="shared" si="68"/>
        <v>0</v>
      </c>
      <c r="W593" s="14">
        <f t="shared" si="69"/>
        <v>1</v>
      </c>
      <c r="X593" s="14" t="str">
        <f t="shared" si="70"/>
        <v>0</v>
      </c>
      <c r="AA593" s="50"/>
      <c r="AE593" s="63"/>
      <c r="AF593" s="62"/>
      <c r="AG593" s="62"/>
      <c r="AH593" s="62"/>
      <c r="AI593" s="62"/>
      <c r="AJ593" s="62"/>
      <c r="AK593" s="62"/>
      <c r="AL593" s="62"/>
      <c r="AM593" s="62"/>
      <c r="AN593" s="145"/>
      <c r="AO593" s="145"/>
      <c r="AP593" s="145"/>
      <c r="AQ593" s="145"/>
      <c r="AR593" s="145"/>
      <c r="AS593" s="145"/>
      <c r="AT593" s="145"/>
      <c r="AU593" s="145"/>
      <c r="AV593" s="145"/>
      <c r="AW593" s="145"/>
      <c r="AX593" s="145"/>
      <c r="AY593" s="145"/>
      <c r="AZ593" s="145"/>
      <c r="BA593" s="145"/>
      <c r="BB593" s="137"/>
      <c r="BC593" s="137"/>
      <c r="BD593" s="137"/>
      <c r="BE593" s="137"/>
      <c r="BF593" s="137"/>
      <c r="BG593" s="137"/>
      <c r="BH593" s="138"/>
      <c r="BI593" s="138"/>
      <c r="BJ593" s="138"/>
      <c r="BK593" s="138"/>
      <c r="BL593" s="138"/>
      <c r="BM593" s="138"/>
      <c r="BN593" s="139" t="str">
        <f t="shared" si="63"/>
        <v/>
      </c>
      <c r="BO593" s="140"/>
      <c r="BP593" s="140"/>
      <c r="BQ593" s="140"/>
      <c r="BR593" s="140"/>
      <c r="BS593" s="140"/>
      <c r="BT593" s="44"/>
      <c r="BX593" s="16"/>
      <c r="BY593" s="16"/>
      <c r="BZ593" s="16"/>
    </row>
    <row r="594" spans="1:78" ht="11.25" customHeight="1" x14ac:dyDescent="0.2">
      <c r="AA594" s="38"/>
      <c r="AB594" s="41"/>
      <c r="AC594" s="39"/>
      <c r="AD594" s="38"/>
      <c r="AE594" s="80"/>
      <c r="AF594" s="79"/>
      <c r="AG594" s="79"/>
      <c r="AH594" s="79"/>
      <c r="AI594" s="79"/>
      <c r="AJ594" s="79"/>
      <c r="AK594" s="79"/>
      <c r="AL594" s="79"/>
      <c r="AM594" s="79"/>
      <c r="AN594" s="79"/>
      <c r="AO594" s="79"/>
      <c r="AP594" s="79"/>
      <c r="AQ594" s="79"/>
      <c r="AR594" s="79"/>
      <c r="AS594" s="79"/>
      <c r="AT594" s="80"/>
      <c r="AU594" s="81"/>
      <c r="AV594" s="81"/>
      <c r="AW594" s="81"/>
      <c r="AX594" s="81"/>
      <c r="AY594" s="81"/>
      <c r="AZ594" s="79"/>
      <c r="BA594" s="79"/>
      <c r="BB594" s="82"/>
      <c r="BC594" s="82"/>
      <c r="BD594" s="82"/>
      <c r="BE594" s="82"/>
      <c r="BF594" s="82"/>
      <c r="BG594" s="82"/>
      <c r="BH594" s="141"/>
      <c r="BI594" s="141"/>
      <c r="BJ594" s="141"/>
      <c r="BK594" s="141"/>
      <c r="BL594" s="141"/>
      <c r="BM594" s="141"/>
      <c r="BN594" s="141"/>
      <c r="BO594" s="141"/>
      <c r="BP594" s="141"/>
      <c r="BQ594" s="141"/>
      <c r="BR594" s="141"/>
      <c r="BS594" s="141"/>
      <c r="BT594" s="44"/>
      <c r="BU594" s="43"/>
      <c r="BV594" s="43"/>
      <c r="BW594" s="43"/>
      <c r="BX594" s="16"/>
      <c r="BY594" s="16"/>
      <c r="BZ594" s="16"/>
    </row>
    <row r="595" spans="1:78" ht="11.25" customHeight="1" x14ac:dyDescent="0.2">
      <c r="AA595" s="38"/>
      <c r="AB595" s="41"/>
      <c r="AC595" s="39"/>
      <c r="AD595" s="38"/>
      <c r="AE595" s="149" t="s">
        <v>172</v>
      </c>
      <c r="AF595" s="149"/>
      <c r="AG595" s="149"/>
      <c r="AH595" s="149"/>
      <c r="AI595" s="149"/>
      <c r="AJ595" s="149"/>
      <c r="AK595" s="149"/>
      <c r="AL595" s="149"/>
      <c r="AM595" s="149"/>
      <c r="AN595" s="149"/>
      <c r="AO595" s="149"/>
      <c r="AP595" s="149"/>
      <c r="AQ595" s="149"/>
      <c r="AR595" s="149"/>
      <c r="AS595" s="149"/>
      <c r="AT595" s="149"/>
      <c r="AU595" s="149"/>
      <c r="AV595" s="149"/>
      <c r="AW595" s="149"/>
      <c r="AX595" s="149"/>
      <c r="AY595" s="149"/>
      <c r="AZ595" s="149"/>
      <c r="BA595" s="149"/>
      <c r="BB595" s="149"/>
      <c r="BC595" s="149"/>
      <c r="BD595" s="149"/>
      <c r="BE595" s="149"/>
      <c r="BF595" s="149"/>
      <c r="BG595" s="149"/>
      <c r="BH595" s="149"/>
      <c r="BI595" s="149"/>
      <c r="BJ595" s="149"/>
      <c r="BK595" s="149"/>
      <c r="BL595" s="149"/>
      <c r="BM595" s="149"/>
      <c r="BN595" s="149"/>
      <c r="BO595" s="149"/>
      <c r="BP595" s="149"/>
      <c r="BQ595" s="149"/>
      <c r="BR595" s="149"/>
      <c r="BS595" s="149"/>
      <c r="BT595" s="44"/>
      <c r="BU595" s="43"/>
      <c r="BV595" s="43"/>
      <c r="BW595" s="43"/>
      <c r="BX595" s="16"/>
      <c r="BY595" s="16"/>
      <c r="BZ595" s="16"/>
    </row>
    <row r="596" spans="1:78" ht="11.25" customHeight="1" x14ac:dyDescent="0.2">
      <c r="AE596" s="149"/>
      <c r="AF596" s="149"/>
      <c r="AG596" s="149"/>
      <c r="AH596" s="149"/>
      <c r="AI596" s="149"/>
      <c r="AJ596" s="149"/>
      <c r="AK596" s="149"/>
      <c r="AL596" s="149"/>
      <c r="AM596" s="149"/>
      <c r="AN596" s="149"/>
      <c r="AO596" s="149"/>
      <c r="AP596" s="149"/>
      <c r="AQ596" s="149"/>
      <c r="AR596" s="149"/>
      <c r="AS596" s="149"/>
      <c r="AT596" s="149"/>
      <c r="AU596" s="149"/>
      <c r="AV596" s="149"/>
      <c r="AW596" s="149"/>
      <c r="AX596" s="149"/>
      <c r="AY596" s="149"/>
      <c r="AZ596" s="149"/>
      <c r="BA596" s="149"/>
      <c r="BB596" s="149"/>
      <c r="BC596" s="149"/>
      <c r="BD596" s="149"/>
      <c r="BE596" s="149"/>
      <c r="BF596" s="149"/>
      <c r="BG596" s="149"/>
      <c r="BH596" s="149"/>
      <c r="BI596" s="149"/>
      <c r="BJ596" s="149"/>
      <c r="BK596" s="149"/>
      <c r="BL596" s="149"/>
      <c r="BM596" s="149"/>
      <c r="BN596" s="149"/>
      <c r="BO596" s="149"/>
      <c r="BP596" s="149"/>
      <c r="BQ596" s="149"/>
      <c r="BR596" s="149"/>
      <c r="BS596" s="149"/>
      <c r="BX596" s="16"/>
      <c r="BY596" s="16"/>
      <c r="BZ596" s="16"/>
    </row>
    <row r="597" spans="1:78" ht="15.75" customHeight="1" thickBot="1" x14ac:dyDescent="0.25">
      <c r="AE597" s="77" t="s">
        <v>106</v>
      </c>
      <c r="AF597" s="25"/>
      <c r="AG597" s="25"/>
      <c r="AH597" s="25"/>
      <c r="AI597" s="25"/>
      <c r="AJ597" s="25"/>
      <c r="AK597" s="25"/>
      <c r="AL597" s="25"/>
      <c r="AM597" s="25"/>
      <c r="AN597" s="25"/>
      <c r="AO597" s="25"/>
      <c r="AP597" s="25"/>
      <c r="AQ597" s="25"/>
      <c r="AR597" s="25"/>
      <c r="AS597" s="25"/>
      <c r="AT597" s="25"/>
      <c r="AU597" s="25"/>
      <c r="AV597" s="25"/>
      <c r="AW597" s="25"/>
      <c r="AX597" s="25"/>
      <c r="AY597" s="25"/>
      <c r="AZ597" s="25"/>
      <c r="BA597" s="25"/>
      <c r="BB597" s="25"/>
      <c r="BC597" s="25"/>
      <c r="BD597" s="25"/>
      <c r="BE597" s="25"/>
      <c r="BF597" s="25"/>
      <c r="BG597" s="25"/>
      <c r="BH597" s="25"/>
      <c r="BI597" s="25"/>
      <c r="BJ597" s="25"/>
      <c r="BK597" s="25"/>
      <c r="BL597" s="25"/>
      <c r="BM597" s="25"/>
      <c r="BN597" s="25"/>
      <c r="BO597" s="25"/>
      <c r="BP597" s="25"/>
      <c r="BQ597" s="25"/>
      <c r="BR597" s="25"/>
      <c r="BS597" s="25"/>
      <c r="BX597" s="16"/>
      <c r="BY597" s="16"/>
      <c r="BZ597" s="16"/>
    </row>
    <row r="598" spans="1:78" ht="11.25" customHeight="1" x14ac:dyDescent="0.2">
      <c r="AE598" s="73"/>
      <c r="AF598" s="74"/>
      <c r="AG598" s="74"/>
      <c r="AH598" s="74"/>
      <c r="AI598" s="74"/>
      <c r="AJ598" s="74"/>
      <c r="AK598" s="74"/>
      <c r="AL598" s="74"/>
      <c r="AM598" s="74"/>
      <c r="AN598" s="74"/>
      <c r="AO598" s="74"/>
      <c r="AP598" s="74"/>
      <c r="AQ598" s="74"/>
      <c r="AR598" s="74"/>
      <c r="AS598" s="74"/>
      <c r="AT598" s="74"/>
      <c r="AU598" s="74"/>
      <c r="AV598" s="74"/>
      <c r="AW598" s="74"/>
      <c r="AX598" s="74"/>
      <c r="AY598" s="74"/>
      <c r="AZ598" s="74"/>
      <c r="BA598" s="74"/>
      <c r="BB598" s="74"/>
      <c r="BC598" s="74"/>
      <c r="BD598" s="74"/>
      <c r="BE598" s="74"/>
      <c r="BF598" s="74"/>
      <c r="BG598" s="74"/>
      <c r="BH598" s="74"/>
      <c r="BI598" s="74"/>
      <c r="BJ598" s="74"/>
      <c r="BK598" s="74"/>
      <c r="BL598" s="74"/>
      <c r="BM598" s="74"/>
      <c r="BN598" s="74"/>
      <c r="BO598" s="74"/>
      <c r="BP598" s="74"/>
      <c r="BQ598" s="74"/>
      <c r="BR598" s="74"/>
      <c r="BS598" s="75" t="s">
        <v>101</v>
      </c>
      <c r="BX598" s="16"/>
      <c r="BY598" s="16"/>
      <c r="BZ598" s="16"/>
    </row>
    <row r="599" spans="1:78" ht="11.25" customHeight="1" x14ac:dyDescent="0.2">
      <c r="AU599" s="48"/>
      <c r="AV599" s="48"/>
      <c r="AW599" s="48"/>
      <c r="AX599" s="48"/>
      <c r="AY599" s="48"/>
      <c r="BX599" s="16"/>
      <c r="BY599" s="16"/>
      <c r="BZ599" s="16"/>
    </row>
    <row r="600" spans="1:78" ht="12.75" hidden="1" customHeight="1" x14ac:dyDescent="0.2">
      <c r="AE600" s="41" t="s">
        <v>102</v>
      </c>
      <c r="AU600" s="48"/>
      <c r="AV600" s="48"/>
      <c r="AW600" s="48"/>
      <c r="AX600" s="48"/>
      <c r="AY600" s="48"/>
      <c r="BX600" s="16"/>
      <c r="BY600" s="16"/>
      <c r="BZ600" s="16"/>
    </row>
    <row r="601" spans="1:78" ht="31.5" hidden="1" customHeight="1" x14ac:dyDescent="0.2">
      <c r="A601" s="46" t="s">
        <v>64</v>
      </c>
      <c r="B601" s="46" t="s">
        <v>55</v>
      </c>
      <c r="C601" s="47" t="s">
        <v>27</v>
      </c>
      <c r="D601" s="47" t="s">
        <v>58</v>
      </c>
      <c r="E601" s="14" t="s">
        <v>57</v>
      </c>
      <c r="F601" s="14" t="s">
        <v>56</v>
      </c>
      <c r="G601" s="46" t="s">
        <v>65</v>
      </c>
      <c r="I601" s="46" t="s">
        <v>174</v>
      </c>
      <c r="J601" s="46" t="s">
        <v>175</v>
      </c>
      <c r="N601" s="14">
        <v>0</v>
      </c>
      <c r="O601" s="14">
        <v>1</v>
      </c>
      <c r="P601" s="14">
        <v>2</v>
      </c>
      <c r="Q601" s="14">
        <v>3</v>
      </c>
      <c r="R601" s="14">
        <v>4</v>
      </c>
      <c r="S601" s="14">
        <v>5</v>
      </c>
      <c r="T601" s="14">
        <v>6</v>
      </c>
      <c r="U601" s="14">
        <v>7</v>
      </c>
      <c r="V601" s="14">
        <v>8</v>
      </c>
      <c r="AA601" s="38"/>
      <c r="AB601" s="41"/>
      <c r="AC601" s="39"/>
      <c r="AD601" s="38"/>
      <c r="AE601" s="142" t="s">
        <v>83</v>
      </c>
      <c r="AF601" s="142"/>
      <c r="AG601" s="142"/>
      <c r="AH601" s="142"/>
      <c r="AI601" s="142"/>
      <c r="AJ601" s="142"/>
      <c r="AK601" s="142"/>
      <c r="AL601" s="142"/>
      <c r="AM601" s="142"/>
      <c r="AN601" s="142" t="s">
        <v>84</v>
      </c>
      <c r="AO601" s="142"/>
      <c r="AP601" s="142"/>
      <c r="AQ601" s="142"/>
      <c r="AR601" s="142"/>
      <c r="AS601" s="142"/>
      <c r="AT601" s="142"/>
      <c r="AU601" s="142"/>
      <c r="AV601" s="142"/>
      <c r="AW601" s="142"/>
      <c r="AX601" s="142"/>
      <c r="AY601" s="142"/>
      <c r="AZ601" s="142"/>
      <c r="BA601" s="142"/>
      <c r="BB601" s="142" t="s">
        <v>54</v>
      </c>
      <c r="BC601" s="142"/>
      <c r="BD601" s="142"/>
      <c r="BE601" s="142"/>
      <c r="BF601" s="142"/>
      <c r="BG601" s="142"/>
      <c r="BH601" s="143" t="s">
        <v>99</v>
      </c>
      <c r="BI601" s="143"/>
      <c r="BJ601" s="143"/>
      <c r="BK601" s="143"/>
      <c r="BL601" s="143"/>
      <c r="BM601" s="143"/>
      <c r="BN601" s="143" t="s">
        <v>52</v>
      </c>
      <c r="BO601" s="143"/>
      <c r="BP601" s="143"/>
      <c r="BQ601" s="143"/>
      <c r="BR601" s="143"/>
      <c r="BS601" s="143"/>
      <c r="BT601" s="44"/>
      <c r="BU601" s="43"/>
      <c r="BV601" s="45"/>
      <c r="BW601" s="45"/>
      <c r="BX601" s="16"/>
      <c r="BY601" s="16"/>
      <c r="BZ601" s="16"/>
    </row>
    <row r="602" spans="1:78" ht="12.75" hidden="1" customHeight="1" x14ac:dyDescent="0.2">
      <c r="G602" s="14" t="s">
        <v>88</v>
      </c>
      <c r="W602" s="14" t="str">
        <f t="shared" ref="W602:W608" si="71">IF(F602="","",HLOOKUP(F602,$N$113:$V$119,7,0))</f>
        <v/>
      </c>
      <c r="X602" s="14" t="str">
        <f t="shared" ref="X602:X609" si="72">CONCATENATE(F602,A602,G602)</f>
        <v>A</v>
      </c>
      <c r="AA602" s="38"/>
      <c r="AB602" s="41"/>
      <c r="AC602" s="39"/>
      <c r="AD602" s="40"/>
      <c r="AE602" s="136"/>
      <c r="AF602" s="136"/>
      <c r="AG602" s="136"/>
      <c r="AH602" s="136"/>
      <c r="AI602" s="136"/>
      <c r="AJ602" s="136"/>
      <c r="AK602" s="136"/>
      <c r="AL602" s="136"/>
      <c r="AM602" s="136"/>
      <c r="AN602" s="63"/>
      <c r="AO602" s="62"/>
      <c r="AP602" s="62"/>
      <c r="AQ602" s="62"/>
      <c r="AR602" s="62"/>
      <c r="AS602" s="62"/>
      <c r="AT602" s="63"/>
      <c r="AU602" s="64"/>
      <c r="AV602" s="64"/>
      <c r="AW602" s="64"/>
      <c r="AX602" s="64"/>
      <c r="AY602" s="64"/>
      <c r="AZ602" s="64"/>
      <c r="BA602" s="64"/>
      <c r="BB602" s="137"/>
      <c r="BC602" s="137"/>
      <c r="BD602" s="137"/>
      <c r="BE602" s="137"/>
      <c r="BF602" s="137"/>
      <c r="BG602" s="137"/>
      <c r="BH602" s="138"/>
      <c r="BI602" s="138"/>
      <c r="BJ602" s="138"/>
      <c r="BK602" s="138"/>
      <c r="BL602" s="138"/>
      <c r="BM602" s="138"/>
      <c r="BN602" s="139" t="str">
        <f>IF(BH602="","",BB602*BH602)</f>
        <v/>
      </c>
      <c r="BO602" s="140"/>
      <c r="BP602" s="140"/>
      <c r="BQ602" s="140"/>
      <c r="BR602" s="140"/>
      <c r="BS602" s="140"/>
      <c r="BT602" s="44"/>
      <c r="BU602" s="43"/>
      <c r="BV602" s="43"/>
      <c r="BW602" s="43"/>
      <c r="BX602" s="16"/>
      <c r="BY602" s="16"/>
      <c r="BZ602" s="16"/>
    </row>
    <row r="603" spans="1:78" ht="12.75" hidden="1" customHeight="1" x14ac:dyDescent="0.2">
      <c r="G603" s="14" t="s">
        <v>88</v>
      </c>
      <c r="W603" s="14" t="str">
        <f t="shared" si="71"/>
        <v/>
      </c>
      <c r="X603" s="14" t="str">
        <f t="shared" si="72"/>
        <v>A</v>
      </c>
      <c r="AA603" s="38"/>
      <c r="AB603" s="41"/>
      <c r="AC603" s="39"/>
      <c r="AD603" s="40"/>
      <c r="AE603" s="131"/>
      <c r="AF603" s="131"/>
      <c r="AG603" s="131"/>
      <c r="AH603" s="131"/>
      <c r="AI603" s="131"/>
      <c r="AJ603" s="131"/>
      <c r="AK603" s="131"/>
      <c r="AL603" s="131"/>
      <c r="AM603" s="131"/>
      <c r="AN603" s="60"/>
      <c r="AO603" s="53"/>
      <c r="AP603" s="53"/>
      <c r="AQ603" s="53"/>
      <c r="AR603" s="53"/>
      <c r="AS603" s="53"/>
      <c r="AT603" s="61"/>
      <c r="AU603" s="59"/>
      <c r="AV603" s="59"/>
      <c r="AW603" s="59"/>
      <c r="AX603" s="59"/>
      <c r="AY603" s="59"/>
      <c r="AZ603" s="59"/>
      <c r="BA603" s="59"/>
      <c r="BB603" s="132"/>
      <c r="BC603" s="132"/>
      <c r="BD603" s="132"/>
      <c r="BE603" s="132"/>
      <c r="BF603" s="132"/>
      <c r="BG603" s="132"/>
      <c r="BH603" s="133"/>
      <c r="BI603" s="133"/>
      <c r="BJ603" s="133"/>
      <c r="BK603" s="133"/>
      <c r="BL603" s="133"/>
      <c r="BM603" s="133"/>
      <c r="BN603" s="134" t="str">
        <f t="shared" ref="BN603:BN636" si="73">IF(BH603="","",BB603*BH603)</f>
        <v/>
      </c>
      <c r="BO603" s="135"/>
      <c r="BP603" s="135"/>
      <c r="BQ603" s="135"/>
      <c r="BR603" s="135"/>
      <c r="BS603" s="135"/>
      <c r="BT603" s="44"/>
      <c r="BU603" s="43"/>
      <c r="BV603" s="43"/>
      <c r="BW603" s="43"/>
      <c r="BX603" s="16"/>
      <c r="BY603" s="16"/>
      <c r="BZ603" s="16"/>
    </row>
    <row r="604" spans="1:78" ht="12.75" hidden="1" customHeight="1" x14ac:dyDescent="0.2">
      <c r="G604" s="14" t="s">
        <v>88</v>
      </c>
      <c r="W604" s="14" t="str">
        <f t="shared" si="71"/>
        <v/>
      </c>
      <c r="X604" s="14" t="str">
        <f t="shared" si="72"/>
        <v>A</v>
      </c>
      <c r="AA604" s="38"/>
      <c r="AB604" s="41"/>
      <c r="AC604" s="39"/>
      <c r="AD604" s="40"/>
      <c r="AE604" s="136"/>
      <c r="AF604" s="136"/>
      <c r="AG604" s="136"/>
      <c r="AH604" s="136"/>
      <c r="AI604" s="136"/>
      <c r="AJ604" s="136"/>
      <c r="AK604" s="136"/>
      <c r="AL604" s="136"/>
      <c r="AM604" s="136"/>
      <c r="AN604" s="63"/>
      <c r="AO604" s="62"/>
      <c r="AP604" s="62"/>
      <c r="AQ604" s="62"/>
      <c r="AR604" s="62"/>
      <c r="AS604" s="62"/>
      <c r="AT604" s="63"/>
      <c r="AU604" s="64"/>
      <c r="AV604" s="64"/>
      <c r="AW604" s="64"/>
      <c r="AX604" s="64"/>
      <c r="AY604" s="64"/>
      <c r="AZ604" s="64"/>
      <c r="BA604" s="64"/>
      <c r="BB604" s="137"/>
      <c r="BC604" s="137"/>
      <c r="BD604" s="137"/>
      <c r="BE604" s="137"/>
      <c r="BF604" s="137"/>
      <c r="BG604" s="137"/>
      <c r="BH604" s="138"/>
      <c r="BI604" s="138"/>
      <c r="BJ604" s="138"/>
      <c r="BK604" s="138"/>
      <c r="BL604" s="138"/>
      <c r="BM604" s="138"/>
      <c r="BN604" s="139" t="str">
        <f t="shared" si="73"/>
        <v/>
      </c>
      <c r="BO604" s="140"/>
      <c r="BP604" s="140"/>
      <c r="BQ604" s="140"/>
      <c r="BR604" s="140"/>
      <c r="BS604" s="140"/>
      <c r="BT604" s="44"/>
      <c r="BU604" s="43"/>
      <c r="BV604" s="43"/>
      <c r="BW604" s="43"/>
      <c r="BX604" s="16"/>
      <c r="BY604" s="16"/>
      <c r="BZ604" s="16"/>
    </row>
    <row r="605" spans="1:78" ht="12.75" hidden="1" customHeight="1" x14ac:dyDescent="0.2">
      <c r="G605" s="14" t="s">
        <v>88</v>
      </c>
      <c r="W605" s="14" t="str">
        <f t="shared" si="71"/>
        <v/>
      </c>
      <c r="X605" s="14" t="str">
        <f t="shared" si="72"/>
        <v>A</v>
      </c>
      <c r="AA605" s="38"/>
      <c r="AB605" s="41"/>
      <c r="AC605" s="39"/>
      <c r="AD605" s="40"/>
      <c r="AE605" s="131"/>
      <c r="AF605" s="131"/>
      <c r="AG605" s="131"/>
      <c r="AH605" s="131"/>
      <c r="AI605" s="131"/>
      <c r="AJ605" s="131"/>
      <c r="AK605" s="131"/>
      <c r="AL605" s="131"/>
      <c r="AM605" s="131"/>
      <c r="AN605" s="60"/>
      <c r="AO605" s="53"/>
      <c r="AP605" s="53"/>
      <c r="AQ605" s="53"/>
      <c r="AR605" s="53"/>
      <c r="AS605" s="53"/>
      <c r="AT605" s="61"/>
      <c r="AU605" s="59"/>
      <c r="AV605" s="59"/>
      <c r="AW605" s="59"/>
      <c r="AX605" s="59"/>
      <c r="AY605" s="59"/>
      <c r="AZ605" s="59"/>
      <c r="BA605" s="59"/>
      <c r="BB605" s="132"/>
      <c r="BC605" s="132"/>
      <c r="BD605" s="132"/>
      <c r="BE605" s="132"/>
      <c r="BF605" s="132"/>
      <c r="BG605" s="132"/>
      <c r="BH605" s="133"/>
      <c r="BI605" s="133"/>
      <c r="BJ605" s="133"/>
      <c r="BK605" s="133"/>
      <c r="BL605" s="133"/>
      <c r="BM605" s="133"/>
      <c r="BN605" s="134" t="str">
        <f t="shared" si="73"/>
        <v/>
      </c>
      <c r="BO605" s="135"/>
      <c r="BP605" s="135"/>
      <c r="BQ605" s="135"/>
      <c r="BR605" s="135"/>
      <c r="BS605" s="135"/>
      <c r="BT605" s="44"/>
      <c r="BU605" s="43"/>
      <c r="BV605" s="43"/>
      <c r="BW605" s="43"/>
      <c r="BX605" s="16"/>
      <c r="BY605" s="16"/>
      <c r="BZ605" s="16"/>
    </row>
    <row r="606" spans="1:78" ht="12.75" hidden="1" customHeight="1" x14ac:dyDescent="0.2">
      <c r="G606" s="14" t="s">
        <v>88</v>
      </c>
      <c r="W606" s="14" t="str">
        <f t="shared" si="71"/>
        <v/>
      </c>
      <c r="X606" s="14" t="str">
        <f t="shared" si="72"/>
        <v>A</v>
      </c>
      <c r="AA606" s="38"/>
      <c r="AB606" s="41"/>
      <c r="AC606" s="39"/>
      <c r="AD606" s="40"/>
      <c r="AE606" s="136"/>
      <c r="AF606" s="136"/>
      <c r="AG606" s="136"/>
      <c r="AH606" s="136"/>
      <c r="AI606" s="136"/>
      <c r="AJ606" s="136"/>
      <c r="AK606" s="136"/>
      <c r="AL606" s="136"/>
      <c r="AM606" s="136"/>
      <c r="AN606" s="63"/>
      <c r="AO606" s="62"/>
      <c r="AP606" s="62"/>
      <c r="AQ606" s="62"/>
      <c r="AR606" s="62"/>
      <c r="AS606" s="62"/>
      <c r="AT606" s="63"/>
      <c r="AU606" s="64"/>
      <c r="AV606" s="64"/>
      <c r="AW606" s="64"/>
      <c r="AX606" s="64"/>
      <c r="AY606" s="64"/>
      <c r="AZ606" s="64"/>
      <c r="BA606" s="64"/>
      <c r="BB606" s="137"/>
      <c r="BC606" s="137"/>
      <c r="BD606" s="137"/>
      <c r="BE606" s="137"/>
      <c r="BF606" s="137"/>
      <c r="BG606" s="137"/>
      <c r="BH606" s="138"/>
      <c r="BI606" s="138"/>
      <c r="BJ606" s="138"/>
      <c r="BK606" s="138"/>
      <c r="BL606" s="138"/>
      <c r="BM606" s="138"/>
      <c r="BN606" s="139" t="str">
        <f t="shared" si="73"/>
        <v/>
      </c>
      <c r="BO606" s="140"/>
      <c r="BP606" s="140"/>
      <c r="BQ606" s="140"/>
      <c r="BR606" s="140"/>
      <c r="BS606" s="140"/>
      <c r="BT606" s="44"/>
      <c r="BU606" s="43"/>
      <c r="BV606" s="43"/>
      <c r="BW606" s="43"/>
      <c r="BX606" s="16"/>
      <c r="BY606" s="16"/>
      <c r="BZ606" s="16"/>
    </row>
    <row r="607" spans="1:78" ht="12.75" hidden="1" customHeight="1" x14ac:dyDescent="0.2">
      <c r="G607" s="14" t="s">
        <v>88</v>
      </c>
      <c r="W607" s="14" t="str">
        <f t="shared" si="71"/>
        <v/>
      </c>
      <c r="X607" s="14" t="str">
        <f t="shared" si="72"/>
        <v>A</v>
      </c>
      <c r="AA607" s="38"/>
      <c r="AB607" s="41"/>
      <c r="AC607" s="39"/>
      <c r="AD607" s="40"/>
      <c r="AE607" s="131"/>
      <c r="AF607" s="131"/>
      <c r="AG607" s="131"/>
      <c r="AH607" s="131"/>
      <c r="AI607" s="131"/>
      <c r="AJ607" s="131"/>
      <c r="AK607" s="131"/>
      <c r="AL607" s="131"/>
      <c r="AM607" s="131"/>
      <c r="AN607" s="60"/>
      <c r="AO607" s="53"/>
      <c r="AP607" s="53"/>
      <c r="AQ607" s="53"/>
      <c r="AR607" s="53"/>
      <c r="AS607" s="53"/>
      <c r="AT607" s="61"/>
      <c r="AU607" s="59"/>
      <c r="AV607" s="59"/>
      <c r="AW607" s="59"/>
      <c r="AX607" s="59"/>
      <c r="AY607" s="59"/>
      <c r="AZ607" s="59"/>
      <c r="BA607" s="59"/>
      <c r="BB607" s="132"/>
      <c r="BC607" s="132"/>
      <c r="BD607" s="132"/>
      <c r="BE607" s="132"/>
      <c r="BF607" s="132"/>
      <c r="BG607" s="132"/>
      <c r="BH607" s="133"/>
      <c r="BI607" s="133"/>
      <c r="BJ607" s="133"/>
      <c r="BK607" s="133"/>
      <c r="BL607" s="133"/>
      <c r="BM607" s="133"/>
      <c r="BN607" s="134" t="str">
        <f t="shared" si="73"/>
        <v/>
      </c>
      <c r="BO607" s="135"/>
      <c r="BP607" s="135"/>
      <c r="BQ607" s="135"/>
      <c r="BR607" s="135"/>
      <c r="BS607" s="135"/>
      <c r="BT607" s="44"/>
      <c r="BU607" s="43"/>
      <c r="BV607" s="43"/>
      <c r="BW607" s="43"/>
      <c r="BX607" s="16"/>
      <c r="BY607" s="16"/>
      <c r="BZ607" s="16"/>
    </row>
    <row r="608" spans="1:78" ht="12.75" hidden="1" customHeight="1" x14ac:dyDescent="0.2">
      <c r="G608" s="14" t="s">
        <v>88</v>
      </c>
      <c r="W608" s="14" t="str">
        <f t="shared" si="71"/>
        <v/>
      </c>
      <c r="X608" s="14" t="str">
        <f t="shared" si="72"/>
        <v>A</v>
      </c>
      <c r="AA608" s="38"/>
      <c r="AB608" s="41"/>
      <c r="AC608" s="39"/>
      <c r="AD608" s="40"/>
      <c r="AE608" s="136"/>
      <c r="AF608" s="136"/>
      <c r="AG608" s="136"/>
      <c r="AH608" s="136"/>
      <c r="AI608" s="136"/>
      <c r="AJ608" s="136"/>
      <c r="AK608" s="136"/>
      <c r="AL608" s="136"/>
      <c r="AM608" s="136"/>
      <c r="AN608" s="63"/>
      <c r="AO608" s="62"/>
      <c r="AP608" s="62"/>
      <c r="AQ608" s="62"/>
      <c r="AR608" s="62"/>
      <c r="AS608" s="62"/>
      <c r="AT608" s="63"/>
      <c r="AU608" s="64"/>
      <c r="AV608" s="64"/>
      <c r="AW608" s="64"/>
      <c r="AX608" s="64"/>
      <c r="AY608" s="64"/>
      <c r="AZ608" s="64"/>
      <c r="BA608" s="64"/>
      <c r="BB608" s="137"/>
      <c r="BC608" s="137"/>
      <c r="BD608" s="137"/>
      <c r="BE608" s="137"/>
      <c r="BF608" s="137"/>
      <c r="BG608" s="137"/>
      <c r="BH608" s="138"/>
      <c r="BI608" s="138"/>
      <c r="BJ608" s="138"/>
      <c r="BK608" s="138"/>
      <c r="BL608" s="138"/>
      <c r="BM608" s="138"/>
      <c r="BN608" s="139" t="str">
        <f t="shared" si="73"/>
        <v/>
      </c>
      <c r="BO608" s="140"/>
      <c r="BP608" s="140"/>
      <c r="BQ608" s="140"/>
      <c r="BR608" s="140"/>
      <c r="BS608" s="140"/>
      <c r="BT608" s="71"/>
      <c r="BU608" s="72"/>
      <c r="BV608" s="72"/>
      <c r="BW608" s="72"/>
      <c r="BX608" s="16"/>
      <c r="BY608" s="16"/>
      <c r="BZ608" s="16"/>
    </row>
    <row r="609" spans="7:78" ht="12.75" hidden="1" customHeight="1" x14ac:dyDescent="0.2">
      <c r="G609" s="14" t="s">
        <v>88</v>
      </c>
      <c r="W609" s="14" t="str">
        <f t="shared" si="61"/>
        <v/>
      </c>
      <c r="X609" s="14" t="str">
        <f t="shared" si="72"/>
        <v>A</v>
      </c>
      <c r="AA609" s="38"/>
      <c r="AB609" s="41"/>
      <c r="AC609" s="66"/>
      <c r="AD609" s="66"/>
      <c r="AE609" s="131"/>
      <c r="AF609" s="131"/>
      <c r="AG609" s="131"/>
      <c r="AH609" s="131"/>
      <c r="AI609" s="131"/>
      <c r="AJ609" s="131"/>
      <c r="AK609" s="131"/>
      <c r="AL609" s="131"/>
      <c r="AM609" s="131"/>
      <c r="AN609" s="60"/>
      <c r="AO609" s="53"/>
      <c r="AP609" s="53"/>
      <c r="AQ609" s="53"/>
      <c r="AR609" s="53"/>
      <c r="AS609" s="53"/>
      <c r="AT609" s="61"/>
      <c r="AU609" s="59"/>
      <c r="AV609" s="59"/>
      <c r="AW609" s="59"/>
      <c r="AX609" s="59"/>
      <c r="AY609" s="59"/>
      <c r="AZ609" s="59"/>
      <c r="BA609" s="59"/>
      <c r="BB609" s="132"/>
      <c r="BC609" s="132"/>
      <c r="BD609" s="132"/>
      <c r="BE609" s="132"/>
      <c r="BF609" s="132"/>
      <c r="BG609" s="132"/>
      <c r="BH609" s="133"/>
      <c r="BI609" s="133"/>
      <c r="BJ609" s="133"/>
      <c r="BK609" s="133"/>
      <c r="BL609" s="133"/>
      <c r="BM609" s="133"/>
      <c r="BN609" s="134" t="str">
        <f t="shared" si="73"/>
        <v/>
      </c>
      <c r="BO609" s="135"/>
      <c r="BP609" s="135"/>
      <c r="BQ609" s="135"/>
      <c r="BR609" s="135"/>
      <c r="BS609" s="135"/>
      <c r="BT609" s="44"/>
      <c r="BU609" s="43"/>
      <c r="BV609" s="43"/>
      <c r="BW609" s="43"/>
      <c r="BX609" s="16"/>
      <c r="BY609" s="16"/>
      <c r="BZ609" s="16"/>
    </row>
    <row r="610" spans="7:78" ht="12.75" hidden="1" customHeight="1" x14ac:dyDescent="0.2">
      <c r="G610" s="14" t="s">
        <v>88</v>
      </c>
      <c r="W610" s="14" t="str">
        <f t="shared" si="61"/>
        <v/>
      </c>
      <c r="X610" s="14" t="str">
        <f t="shared" ref="X610:X619" si="74">CONCATENATE(F610,A610,G610)</f>
        <v>A</v>
      </c>
      <c r="AA610" s="38"/>
      <c r="AB610" s="41"/>
      <c r="AC610" s="66"/>
      <c r="AD610" s="66"/>
      <c r="AE610" s="136"/>
      <c r="AF610" s="136"/>
      <c r="AG610" s="136"/>
      <c r="AH610" s="136"/>
      <c r="AI610" s="136"/>
      <c r="AJ610" s="136"/>
      <c r="AK610" s="136"/>
      <c r="AL610" s="136"/>
      <c r="AM610" s="136"/>
      <c r="AN610" s="63"/>
      <c r="AO610" s="62"/>
      <c r="AP610" s="62"/>
      <c r="AQ610" s="62"/>
      <c r="AR610" s="62"/>
      <c r="AS610" s="62"/>
      <c r="AT610" s="63"/>
      <c r="AU610" s="64"/>
      <c r="AV610" s="64"/>
      <c r="AW610" s="64"/>
      <c r="AX610" s="64"/>
      <c r="AY610" s="64"/>
      <c r="AZ610" s="64"/>
      <c r="BA610" s="64"/>
      <c r="BB610" s="137"/>
      <c r="BC610" s="137"/>
      <c r="BD610" s="137"/>
      <c r="BE610" s="137"/>
      <c r="BF610" s="137"/>
      <c r="BG610" s="137"/>
      <c r="BH610" s="138"/>
      <c r="BI610" s="138"/>
      <c r="BJ610" s="138"/>
      <c r="BK610" s="138"/>
      <c r="BL610" s="138"/>
      <c r="BM610" s="138"/>
      <c r="BN610" s="139" t="str">
        <f t="shared" si="73"/>
        <v/>
      </c>
      <c r="BO610" s="140"/>
      <c r="BP610" s="140"/>
      <c r="BQ610" s="140"/>
      <c r="BR610" s="140"/>
      <c r="BS610" s="140"/>
      <c r="BT610" s="44"/>
      <c r="BU610" s="43"/>
      <c r="BV610" s="43"/>
      <c r="BW610" s="43"/>
      <c r="BX610" s="16"/>
      <c r="BY610" s="16"/>
      <c r="BZ610" s="16"/>
    </row>
    <row r="611" spans="7:78" ht="12.75" hidden="1" customHeight="1" x14ac:dyDescent="0.2">
      <c r="G611" s="14" t="s">
        <v>88</v>
      </c>
      <c r="W611" s="14" t="str">
        <f t="shared" si="61"/>
        <v/>
      </c>
      <c r="X611" s="14" t="str">
        <f t="shared" si="74"/>
        <v>A</v>
      </c>
      <c r="AA611" s="38"/>
      <c r="AB611" s="41"/>
      <c r="AC611" s="66"/>
      <c r="AD611" s="66"/>
      <c r="AE611" s="131"/>
      <c r="AF611" s="131"/>
      <c r="AG611" s="131"/>
      <c r="AH611" s="131"/>
      <c r="AI611" s="131"/>
      <c r="AJ611" s="131"/>
      <c r="AK611" s="131"/>
      <c r="AL611" s="131"/>
      <c r="AM611" s="131"/>
      <c r="AN611" s="60"/>
      <c r="AO611" s="53"/>
      <c r="AP611" s="53"/>
      <c r="AQ611" s="53"/>
      <c r="AR611" s="53"/>
      <c r="AS611" s="53"/>
      <c r="AT611" s="61"/>
      <c r="AU611" s="59"/>
      <c r="AV611" s="59"/>
      <c r="AW611" s="59"/>
      <c r="AX611" s="59"/>
      <c r="AY611" s="59"/>
      <c r="AZ611" s="59"/>
      <c r="BA611" s="59"/>
      <c r="BB611" s="132"/>
      <c r="BC611" s="132"/>
      <c r="BD611" s="132"/>
      <c r="BE611" s="132"/>
      <c r="BF611" s="132"/>
      <c r="BG611" s="132"/>
      <c r="BH611" s="133"/>
      <c r="BI611" s="133"/>
      <c r="BJ611" s="133"/>
      <c r="BK611" s="133"/>
      <c r="BL611" s="133"/>
      <c r="BM611" s="133"/>
      <c r="BN611" s="134" t="str">
        <f t="shared" si="73"/>
        <v/>
      </c>
      <c r="BO611" s="135"/>
      <c r="BP611" s="135"/>
      <c r="BQ611" s="135"/>
      <c r="BR611" s="135"/>
      <c r="BS611" s="135"/>
      <c r="BT611" s="44"/>
      <c r="BU611" s="43"/>
      <c r="BV611" s="43"/>
      <c r="BW611" s="43"/>
      <c r="BX611" s="16"/>
      <c r="BY611" s="16"/>
      <c r="BZ611" s="16"/>
    </row>
    <row r="612" spans="7:78" ht="12.75" hidden="1" customHeight="1" x14ac:dyDescent="0.2">
      <c r="G612" s="14" t="s">
        <v>88</v>
      </c>
      <c r="W612" s="14" t="str">
        <f t="shared" si="61"/>
        <v/>
      </c>
      <c r="X612" s="14" t="str">
        <f t="shared" si="74"/>
        <v>A</v>
      </c>
      <c r="AA612" s="38"/>
      <c r="AB612" s="41"/>
      <c r="AC612" s="66"/>
      <c r="AD612" s="66"/>
      <c r="AE612" s="136"/>
      <c r="AF612" s="136"/>
      <c r="AG612" s="136"/>
      <c r="AH612" s="136"/>
      <c r="AI612" s="136"/>
      <c r="AJ612" s="136"/>
      <c r="AK612" s="136"/>
      <c r="AL612" s="136"/>
      <c r="AM612" s="136"/>
      <c r="AN612" s="63"/>
      <c r="AO612" s="62"/>
      <c r="AP612" s="62"/>
      <c r="AQ612" s="62"/>
      <c r="AR612" s="62"/>
      <c r="AS612" s="62"/>
      <c r="AT612" s="63"/>
      <c r="AU612" s="64"/>
      <c r="AV612" s="64"/>
      <c r="AW612" s="64"/>
      <c r="AX612" s="64"/>
      <c r="AY612" s="64"/>
      <c r="AZ612" s="64"/>
      <c r="BA612" s="64"/>
      <c r="BB612" s="137"/>
      <c r="BC612" s="137"/>
      <c r="BD612" s="137"/>
      <c r="BE612" s="137"/>
      <c r="BF612" s="137"/>
      <c r="BG612" s="137"/>
      <c r="BH612" s="138"/>
      <c r="BI612" s="138"/>
      <c r="BJ612" s="138"/>
      <c r="BK612" s="138"/>
      <c r="BL612" s="138"/>
      <c r="BM612" s="138"/>
      <c r="BN612" s="139" t="str">
        <f t="shared" si="73"/>
        <v/>
      </c>
      <c r="BO612" s="140"/>
      <c r="BP612" s="140"/>
      <c r="BQ612" s="140"/>
      <c r="BR612" s="140"/>
      <c r="BS612" s="140"/>
      <c r="BT612" s="44"/>
      <c r="BU612" s="43"/>
      <c r="BV612" s="43"/>
      <c r="BW612" s="43"/>
      <c r="BX612" s="16"/>
      <c r="BY612" s="16"/>
      <c r="BZ612" s="16"/>
    </row>
    <row r="613" spans="7:78" ht="12.75" hidden="1" customHeight="1" x14ac:dyDescent="0.2">
      <c r="G613" s="14" t="s">
        <v>88</v>
      </c>
      <c r="W613" s="14" t="str">
        <f t="shared" si="61"/>
        <v/>
      </c>
      <c r="X613" s="14" t="str">
        <f t="shared" si="74"/>
        <v>A</v>
      </c>
      <c r="AA613" s="38"/>
      <c r="AB613" s="41"/>
      <c r="AC613" s="66"/>
      <c r="AD613" s="66"/>
      <c r="AE613" s="131"/>
      <c r="AF613" s="131"/>
      <c r="AG613" s="131"/>
      <c r="AH613" s="131"/>
      <c r="AI613" s="131"/>
      <c r="AJ613" s="131"/>
      <c r="AK613" s="131"/>
      <c r="AL613" s="131"/>
      <c r="AM613" s="131"/>
      <c r="AN613" s="60"/>
      <c r="AO613" s="53"/>
      <c r="AP613" s="53"/>
      <c r="AQ613" s="53"/>
      <c r="AR613" s="53"/>
      <c r="AS613" s="53"/>
      <c r="AT613" s="61"/>
      <c r="AU613" s="59"/>
      <c r="AV613" s="59"/>
      <c r="AW613" s="59"/>
      <c r="AX613" s="59"/>
      <c r="AY613" s="59"/>
      <c r="AZ613" s="59"/>
      <c r="BA613" s="59"/>
      <c r="BB613" s="132"/>
      <c r="BC613" s="132"/>
      <c r="BD613" s="132"/>
      <c r="BE613" s="132"/>
      <c r="BF613" s="132"/>
      <c r="BG613" s="132"/>
      <c r="BH613" s="133"/>
      <c r="BI613" s="133"/>
      <c r="BJ613" s="133"/>
      <c r="BK613" s="133"/>
      <c r="BL613" s="133"/>
      <c r="BM613" s="133"/>
      <c r="BN613" s="134" t="str">
        <f t="shared" si="73"/>
        <v/>
      </c>
      <c r="BO613" s="135"/>
      <c r="BP613" s="135"/>
      <c r="BQ613" s="135"/>
      <c r="BR613" s="135"/>
      <c r="BS613" s="135"/>
      <c r="BT613" s="44"/>
      <c r="BU613" s="43"/>
      <c r="BV613" s="43"/>
      <c r="BW613" s="43"/>
      <c r="BX613" s="16"/>
      <c r="BY613" s="16"/>
      <c r="BZ613" s="16"/>
    </row>
    <row r="614" spans="7:78" ht="12.75" hidden="1" customHeight="1" x14ac:dyDescent="0.2">
      <c r="G614" s="14" t="s">
        <v>88</v>
      </c>
      <c r="W614" s="14" t="str">
        <f t="shared" si="61"/>
        <v/>
      </c>
      <c r="X614" s="14" t="str">
        <f t="shared" si="74"/>
        <v>A</v>
      </c>
      <c r="AA614" s="38"/>
      <c r="AB614" s="41"/>
      <c r="AC614" s="66"/>
      <c r="AD614" s="66"/>
      <c r="AE614" s="136"/>
      <c r="AF614" s="136"/>
      <c r="AG614" s="136"/>
      <c r="AH614" s="136"/>
      <c r="AI614" s="136"/>
      <c r="AJ614" s="136"/>
      <c r="AK614" s="136"/>
      <c r="AL614" s="136"/>
      <c r="AM614" s="136"/>
      <c r="AN614" s="63"/>
      <c r="AO614" s="62"/>
      <c r="AP614" s="62"/>
      <c r="AQ614" s="62"/>
      <c r="AR614" s="62"/>
      <c r="AS614" s="62"/>
      <c r="AT614" s="63"/>
      <c r="AU614" s="64"/>
      <c r="AV614" s="64"/>
      <c r="AW614" s="64"/>
      <c r="AX614" s="64"/>
      <c r="AY614" s="64"/>
      <c r="AZ614" s="64"/>
      <c r="BA614" s="64"/>
      <c r="BB614" s="137"/>
      <c r="BC614" s="137"/>
      <c r="BD614" s="137"/>
      <c r="BE614" s="137"/>
      <c r="BF614" s="137"/>
      <c r="BG614" s="137"/>
      <c r="BH614" s="138"/>
      <c r="BI614" s="138"/>
      <c r="BJ614" s="138"/>
      <c r="BK614" s="138"/>
      <c r="BL614" s="138"/>
      <c r="BM614" s="138"/>
      <c r="BN614" s="139" t="str">
        <f t="shared" si="73"/>
        <v/>
      </c>
      <c r="BO614" s="140"/>
      <c r="BP614" s="140"/>
      <c r="BQ614" s="140"/>
      <c r="BR614" s="140"/>
      <c r="BS614" s="140"/>
      <c r="BT614" s="44"/>
      <c r="BU614" s="43"/>
      <c r="BV614" s="43"/>
      <c r="BW614" s="43"/>
      <c r="BX614" s="16"/>
      <c r="BY614" s="16"/>
      <c r="BZ614" s="16"/>
    </row>
    <row r="615" spans="7:78" ht="12.75" hidden="1" customHeight="1" x14ac:dyDescent="0.2">
      <c r="G615" s="14" t="s">
        <v>88</v>
      </c>
      <c r="W615" s="14" t="str">
        <f t="shared" si="61"/>
        <v/>
      </c>
      <c r="X615" s="14" t="str">
        <f t="shared" si="74"/>
        <v>A</v>
      </c>
      <c r="AA615" s="38"/>
      <c r="AB615" s="41"/>
      <c r="AC615" s="66"/>
      <c r="AD615" s="66"/>
      <c r="AE615" s="131"/>
      <c r="AF615" s="131"/>
      <c r="AG615" s="131"/>
      <c r="AH615" s="131"/>
      <c r="AI615" s="131"/>
      <c r="AJ615" s="131"/>
      <c r="AK615" s="131"/>
      <c r="AL615" s="131"/>
      <c r="AM615" s="131"/>
      <c r="AN615" s="60"/>
      <c r="AO615" s="53"/>
      <c r="AP615" s="53"/>
      <c r="AQ615" s="53"/>
      <c r="AR615" s="53"/>
      <c r="AS615" s="53"/>
      <c r="AT615" s="61"/>
      <c r="AU615" s="59"/>
      <c r="AV615" s="59"/>
      <c r="AW615" s="59"/>
      <c r="AX615" s="59"/>
      <c r="AY615" s="59"/>
      <c r="AZ615" s="59"/>
      <c r="BA615" s="59"/>
      <c r="BB615" s="132"/>
      <c r="BC615" s="132"/>
      <c r="BD615" s="132"/>
      <c r="BE615" s="132"/>
      <c r="BF615" s="132"/>
      <c r="BG615" s="132"/>
      <c r="BH615" s="133"/>
      <c r="BI615" s="133"/>
      <c r="BJ615" s="133"/>
      <c r="BK615" s="133"/>
      <c r="BL615" s="133"/>
      <c r="BM615" s="133"/>
      <c r="BN615" s="134" t="str">
        <f t="shared" si="73"/>
        <v/>
      </c>
      <c r="BO615" s="135"/>
      <c r="BP615" s="135"/>
      <c r="BQ615" s="135"/>
      <c r="BR615" s="135"/>
      <c r="BS615" s="135"/>
      <c r="BT615" s="44"/>
      <c r="BU615" s="43"/>
      <c r="BV615" s="43"/>
      <c r="BW615" s="43"/>
      <c r="BX615" s="16"/>
      <c r="BY615" s="16"/>
      <c r="BZ615" s="16"/>
    </row>
    <row r="616" spans="7:78" ht="12.75" hidden="1" customHeight="1" x14ac:dyDescent="0.2">
      <c r="G616" s="14" t="s">
        <v>88</v>
      </c>
      <c r="W616" s="14" t="str">
        <f t="shared" si="61"/>
        <v/>
      </c>
      <c r="X616" s="14" t="str">
        <f t="shared" si="74"/>
        <v>A</v>
      </c>
      <c r="AA616" s="38"/>
      <c r="AB616" s="41"/>
      <c r="AC616" s="66"/>
      <c r="AD616" s="66"/>
      <c r="AE616" s="136"/>
      <c r="AF616" s="136"/>
      <c r="AG616" s="136"/>
      <c r="AH616" s="136"/>
      <c r="AI616" s="136"/>
      <c r="AJ616" s="136"/>
      <c r="AK616" s="136"/>
      <c r="AL616" s="136"/>
      <c r="AM616" s="136"/>
      <c r="AN616" s="63"/>
      <c r="AO616" s="62"/>
      <c r="AP616" s="62"/>
      <c r="AQ616" s="62"/>
      <c r="AR616" s="62"/>
      <c r="AS616" s="62"/>
      <c r="AT616" s="63"/>
      <c r="AU616" s="64"/>
      <c r="AV616" s="64"/>
      <c r="AW616" s="64"/>
      <c r="AX616" s="64"/>
      <c r="AY616" s="64"/>
      <c r="AZ616" s="64"/>
      <c r="BA616" s="64"/>
      <c r="BB616" s="137"/>
      <c r="BC616" s="137"/>
      <c r="BD616" s="137"/>
      <c r="BE616" s="137"/>
      <c r="BF616" s="137"/>
      <c r="BG616" s="137"/>
      <c r="BH616" s="138"/>
      <c r="BI616" s="138"/>
      <c r="BJ616" s="138"/>
      <c r="BK616" s="138"/>
      <c r="BL616" s="138"/>
      <c r="BM616" s="138"/>
      <c r="BN616" s="139" t="str">
        <f t="shared" si="73"/>
        <v/>
      </c>
      <c r="BO616" s="140"/>
      <c r="BP616" s="140"/>
      <c r="BQ616" s="140"/>
      <c r="BR616" s="140"/>
      <c r="BS616" s="140"/>
      <c r="BT616" s="44"/>
      <c r="BU616" s="43"/>
      <c r="BV616" s="43"/>
      <c r="BW616" s="43"/>
      <c r="BX616" s="16"/>
      <c r="BY616" s="16"/>
      <c r="BZ616" s="16"/>
    </row>
    <row r="617" spans="7:78" ht="12.75" hidden="1" customHeight="1" x14ac:dyDescent="0.2">
      <c r="G617" s="14" t="s">
        <v>88</v>
      </c>
      <c r="W617" s="14" t="str">
        <f t="shared" si="61"/>
        <v/>
      </c>
      <c r="X617" s="14" t="str">
        <f t="shared" si="74"/>
        <v>A</v>
      </c>
      <c r="AA617" s="38"/>
      <c r="AB617" s="41"/>
      <c r="AC617" s="66"/>
      <c r="AD617" s="66"/>
      <c r="AE617" s="131"/>
      <c r="AF617" s="131"/>
      <c r="AG617" s="131"/>
      <c r="AH617" s="131"/>
      <c r="AI617" s="131"/>
      <c r="AJ617" s="131"/>
      <c r="AK617" s="131"/>
      <c r="AL617" s="131"/>
      <c r="AM617" s="131"/>
      <c r="AN617" s="60"/>
      <c r="AO617" s="53"/>
      <c r="AP617" s="53"/>
      <c r="AQ617" s="53"/>
      <c r="AR617" s="53"/>
      <c r="AS617" s="53"/>
      <c r="AT617" s="61"/>
      <c r="AU617" s="59"/>
      <c r="AV617" s="59"/>
      <c r="AW617" s="59"/>
      <c r="AX617" s="59"/>
      <c r="AY617" s="59"/>
      <c r="AZ617" s="59"/>
      <c r="BA617" s="59"/>
      <c r="BB617" s="132"/>
      <c r="BC617" s="132"/>
      <c r="BD617" s="132"/>
      <c r="BE617" s="132"/>
      <c r="BF617" s="132"/>
      <c r="BG617" s="132"/>
      <c r="BH617" s="133"/>
      <c r="BI617" s="133"/>
      <c r="BJ617" s="133"/>
      <c r="BK617" s="133"/>
      <c r="BL617" s="133"/>
      <c r="BM617" s="133"/>
      <c r="BN617" s="134" t="str">
        <f t="shared" si="73"/>
        <v/>
      </c>
      <c r="BO617" s="135"/>
      <c r="BP617" s="135"/>
      <c r="BQ617" s="135"/>
      <c r="BR617" s="135"/>
      <c r="BS617" s="135"/>
      <c r="BT617" s="44"/>
      <c r="BU617" s="43"/>
      <c r="BV617" s="43"/>
      <c r="BW617" s="43"/>
      <c r="BX617" s="16"/>
      <c r="BY617" s="16"/>
      <c r="BZ617" s="16"/>
    </row>
    <row r="618" spans="7:78" ht="12.75" hidden="1" customHeight="1" x14ac:dyDescent="0.2">
      <c r="G618" s="14" t="s">
        <v>88</v>
      </c>
      <c r="W618" s="14" t="str">
        <f t="shared" si="61"/>
        <v/>
      </c>
      <c r="X618" s="14" t="str">
        <f t="shared" si="74"/>
        <v>A</v>
      </c>
      <c r="AA618" s="38"/>
      <c r="AB618" s="41"/>
      <c r="AC618" s="66"/>
      <c r="AD618" s="66"/>
      <c r="AE618" s="136"/>
      <c r="AF618" s="136"/>
      <c r="AG618" s="136"/>
      <c r="AH618" s="136"/>
      <c r="AI618" s="136"/>
      <c r="AJ618" s="136"/>
      <c r="AK618" s="136"/>
      <c r="AL618" s="136"/>
      <c r="AM618" s="136"/>
      <c r="AN618" s="63"/>
      <c r="AO618" s="62"/>
      <c r="AP618" s="62"/>
      <c r="AQ618" s="62"/>
      <c r="AR618" s="62"/>
      <c r="AS618" s="62"/>
      <c r="AT618" s="63"/>
      <c r="AU618" s="64"/>
      <c r="AV618" s="64"/>
      <c r="AW618" s="64"/>
      <c r="AX618" s="64"/>
      <c r="AY618" s="64"/>
      <c r="AZ618" s="64"/>
      <c r="BA618" s="64"/>
      <c r="BB618" s="137"/>
      <c r="BC618" s="137"/>
      <c r="BD618" s="137"/>
      <c r="BE618" s="137"/>
      <c r="BF618" s="137"/>
      <c r="BG618" s="137"/>
      <c r="BH618" s="138"/>
      <c r="BI618" s="138"/>
      <c r="BJ618" s="138"/>
      <c r="BK618" s="138"/>
      <c r="BL618" s="138"/>
      <c r="BM618" s="138"/>
      <c r="BN618" s="139" t="str">
        <f t="shared" si="73"/>
        <v/>
      </c>
      <c r="BO618" s="140"/>
      <c r="BP618" s="140"/>
      <c r="BQ618" s="140"/>
      <c r="BR618" s="140"/>
      <c r="BS618" s="140"/>
      <c r="BT618" s="44"/>
      <c r="BU618" s="43"/>
      <c r="BV618" s="43"/>
      <c r="BW618" s="43"/>
      <c r="BX618" s="16"/>
      <c r="BY618" s="16"/>
      <c r="BZ618" s="16"/>
    </row>
    <row r="619" spans="7:78" ht="12.75" hidden="1" customHeight="1" x14ac:dyDescent="0.2">
      <c r="G619" s="14" t="s">
        <v>88</v>
      </c>
      <c r="W619" s="14" t="str">
        <f t="shared" si="61"/>
        <v/>
      </c>
      <c r="X619" s="14" t="str">
        <f t="shared" si="74"/>
        <v>A</v>
      </c>
      <c r="AA619" s="38"/>
      <c r="AB619" s="41"/>
      <c r="AC619" s="66"/>
      <c r="AD619" s="66"/>
      <c r="AE619" s="131"/>
      <c r="AF619" s="131"/>
      <c r="AG619" s="131"/>
      <c r="AH619" s="131"/>
      <c r="AI619" s="131"/>
      <c r="AJ619" s="131"/>
      <c r="AK619" s="131"/>
      <c r="AL619" s="131"/>
      <c r="AM619" s="131"/>
      <c r="AN619" s="60"/>
      <c r="AO619" s="53"/>
      <c r="AP619" s="53"/>
      <c r="AQ619" s="53"/>
      <c r="AR619" s="53"/>
      <c r="AS619" s="53"/>
      <c r="AT619" s="61"/>
      <c r="AU619" s="59"/>
      <c r="AV619" s="59"/>
      <c r="AW619" s="59"/>
      <c r="AX619" s="59"/>
      <c r="AY619" s="59"/>
      <c r="AZ619" s="59"/>
      <c r="BA619" s="59"/>
      <c r="BB619" s="132"/>
      <c r="BC619" s="132"/>
      <c r="BD619" s="132"/>
      <c r="BE619" s="132"/>
      <c r="BF619" s="132"/>
      <c r="BG619" s="132"/>
      <c r="BH619" s="133"/>
      <c r="BI619" s="133"/>
      <c r="BJ619" s="133"/>
      <c r="BK619" s="133"/>
      <c r="BL619" s="133"/>
      <c r="BM619" s="133"/>
      <c r="BN619" s="134" t="str">
        <f t="shared" si="73"/>
        <v/>
      </c>
      <c r="BO619" s="135"/>
      <c r="BP619" s="135"/>
      <c r="BQ619" s="135"/>
      <c r="BR619" s="135"/>
      <c r="BS619" s="135"/>
      <c r="BT619" s="44"/>
      <c r="BU619" s="43"/>
      <c r="BV619" s="43"/>
      <c r="BW619" s="43"/>
      <c r="BX619" s="16"/>
      <c r="BY619" s="16"/>
      <c r="BZ619" s="16"/>
    </row>
    <row r="620" spans="7:78" ht="12.75" hidden="1" customHeight="1" x14ac:dyDescent="0.2">
      <c r="G620" s="14" t="s">
        <v>88</v>
      </c>
      <c r="W620" s="14" t="str">
        <f t="shared" si="61"/>
        <v/>
      </c>
      <c r="X620" s="14" t="str">
        <f>CONCATENATE(F620,A620,G620)</f>
        <v>A</v>
      </c>
      <c r="AA620" s="38"/>
      <c r="AB620" s="41"/>
      <c r="AC620" s="66"/>
      <c r="AD620" s="66"/>
      <c r="AE620" s="136"/>
      <c r="AF620" s="136"/>
      <c r="AG620" s="136"/>
      <c r="AH620" s="136"/>
      <c r="AI620" s="136"/>
      <c r="AJ620" s="136"/>
      <c r="AK620" s="136"/>
      <c r="AL620" s="136"/>
      <c r="AM620" s="136"/>
      <c r="AN620" s="63"/>
      <c r="AO620" s="62"/>
      <c r="AP620" s="62"/>
      <c r="AQ620" s="62"/>
      <c r="AR620" s="62"/>
      <c r="AS620" s="62"/>
      <c r="AT620" s="63"/>
      <c r="AU620" s="64"/>
      <c r="AV620" s="64"/>
      <c r="AW620" s="64"/>
      <c r="AX620" s="64"/>
      <c r="AY620" s="64"/>
      <c r="AZ620" s="64"/>
      <c r="BA620" s="64"/>
      <c r="BB620" s="137"/>
      <c r="BC620" s="137"/>
      <c r="BD620" s="137"/>
      <c r="BE620" s="137"/>
      <c r="BF620" s="137"/>
      <c r="BG620" s="137"/>
      <c r="BH620" s="138"/>
      <c r="BI620" s="138"/>
      <c r="BJ620" s="138"/>
      <c r="BK620" s="138"/>
      <c r="BL620" s="138"/>
      <c r="BM620" s="138"/>
      <c r="BN620" s="139" t="str">
        <f t="shared" si="73"/>
        <v/>
      </c>
      <c r="BO620" s="140"/>
      <c r="BP620" s="140"/>
      <c r="BQ620" s="140"/>
      <c r="BR620" s="140"/>
      <c r="BS620" s="140"/>
      <c r="BT620" s="44"/>
      <c r="BU620" s="43"/>
      <c r="BV620" s="43"/>
      <c r="BW620" s="43"/>
      <c r="BX620" s="16"/>
      <c r="BY620" s="16"/>
      <c r="BZ620" s="16"/>
    </row>
    <row r="621" spans="7:78" ht="12.75" hidden="1" customHeight="1" x14ac:dyDescent="0.2">
      <c r="G621" s="14" t="s">
        <v>88</v>
      </c>
      <c r="W621" s="14" t="str">
        <f t="shared" si="61"/>
        <v/>
      </c>
      <c r="X621" s="14" t="str">
        <f>CONCATENATE(F621,A621,G621)</f>
        <v>A</v>
      </c>
      <c r="AA621" s="38"/>
      <c r="AB621" s="41"/>
      <c r="AC621" s="66"/>
      <c r="AD621" s="66"/>
      <c r="AE621" s="131"/>
      <c r="AF621" s="131"/>
      <c r="AG621" s="131"/>
      <c r="AH621" s="131"/>
      <c r="AI621" s="131"/>
      <c r="AJ621" s="131"/>
      <c r="AK621" s="131"/>
      <c r="AL621" s="131"/>
      <c r="AM621" s="131"/>
      <c r="AN621" s="60"/>
      <c r="AO621" s="53"/>
      <c r="AP621" s="53"/>
      <c r="AQ621" s="53"/>
      <c r="AR621" s="53"/>
      <c r="AS621" s="53"/>
      <c r="AT621" s="61"/>
      <c r="AU621" s="59"/>
      <c r="AV621" s="59"/>
      <c r="AW621" s="59"/>
      <c r="AX621" s="59"/>
      <c r="AY621" s="59"/>
      <c r="AZ621" s="59"/>
      <c r="BA621" s="59"/>
      <c r="BB621" s="132"/>
      <c r="BC621" s="132"/>
      <c r="BD621" s="132"/>
      <c r="BE621" s="132"/>
      <c r="BF621" s="132"/>
      <c r="BG621" s="132"/>
      <c r="BH621" s="133"/>
      <c r="BI621" s="133"/>
      <c r="BJ621" s="133"/>
      <c r="BK621" s="133"/>
      <c r="BL621" s="133"/>
      <c r="BM621" s="133"/>
      <c r="BN621" s="134" t="str">
        <f t="shared" si="73"/>
        <v/>
      </c>
      <c r="BO621" s="135"/>
      <c r="BP621" s="135"/>
      <c r="BQ621" s="135"/>
      <c r="BR621" s="135"/>
      <c r="BS621" s="135"/>
      <c r="BT621" s="44"/>
      <c r="BU621" s="43"/>
      <c r="BV621" s="43"/>
      <c r="BW621" s="43"/>
      <c r="BX621" s="16"/>
      <c r="BY621" s="16"/>
      <c r="BZ621" s="16"/>
    </row>
    <row r="622" spans="7:78" ht="12.75" hidden="1" customHeight="1" x14ac:dyDescent="0.2">
      <c r="G622" s="14" t="s">
        <v>88</v>
      </c>
      <c r="W622" s="14" t="str">
        <f t="shared" si="61"/>
        <v/>
      </c>
      <c r="X622" s="14" t="str">
        <f>CONCATENATE(F622,A622,G622)</f>
        <v>A</v>
      </c>
      <c r="AA622" s="38"/>
      <c r="AB622" s="41"/>
      <c r="AC622" s="66"/>
      <c r="AD622" s="66"/>
      <c r="AE622" s="136"/>
      <c r="AF622" s="136"/>
      <c r="AG622" s="136"/>
      <c r="AH622" s="136"/>
      <c r="AI622" s="136"/>
      <c r="AJ622" s="136"/>
      <c r="AK622" s="136"/>
      <c r="AL622" s="136"/>
      <c r="AM622" s="136"/>
      <c r="AN622" s="63"/>
      <c r="AO622" s="62"/>
      <c r="AP622" s="62"/>
      <c r="AQ622" s="62"/>
      <c r="AR622" s="62"/>
      <c r="AS622" s="62"/>
      <c r="AT622" s="63"/>
      <c r="AU622" s="64"/>
      <c r="AV622" s="64"/>
      <c r="AW622" s="64"/>
      <c r="AX622" s="64"/>
      <c r="AY622" s="64"/>
      <c r="AZ622" s="64"/>
      <c r="BA622" s="64"/>
      <c r="BB622" s="137"/>
      <c r="BC622" s="137"/>
      <c r="BD622" s="137"/>
      <c r="BE622" s="137"/>
      <c r="BF622" s="137"/>
      <c r="BG622" s="137"/>
      <c r="BH622" s="138"/>
      <c r="BI622" s="138"/>
      <c r="BJ622" s="138"/>
      <c r="BK622" s="138"/>
      <c r="BL622" s="138"/>
      <c r="BM622" s="138"/>
      <c r="BN622" s="139" t="str">
        <f t="shared" si="73"/>
        <v/>
      </c>
      <c r="BO622" s="140"/>
      <c r="BP622" s="140"/>
      <c r="BQ622" s="140"/>
      <c r="BR622" s="140"/>
      <c r="BS622" s="140"/>
      <c r="BT622" s="44"/>
      <c r="BU622" s="43"/>
      <c r="BV622" s="43"/>
      <c r="BW622" s="43"/>
      <c r="BX622" s="16"/>
      <c r="BY622" s="16"/>
      <c r="BZ622" s="16"/>
    </row>
    <row r="623" spans="7:78" ht="12.75" hidden="1" customHeight="1" x14ac:dyDescent="0.2">
      <c r="G623" s="14" t="s">
        <v>88</v>
      </c>
      <c r="W623" s="14" t="str">
        <f t="shared" si="61"/>
        <v/>
      </c>
      <c r="X623" s="14" t="str">
        <f t="shared" ref="X623:X624" si="75">CONCATENATE(F623,A623,G623)</f>
        <v>A</v>
      </c>
      <c r="AC623" s="66"/>
      <c r="AD623" s="66"/>
      <c r="AE623" s="131"/>
      <c r="AF623" s="131"/>
      <c r="AG623" s="131"/>
      <c r="AH623" s="131"/>
      <c r="AI623" s="131"/>
      <c r="AJ623" s="131"/>
      <c r="AK623" s="131"/>
      <c r="AL623" s="131"/>
      <c r="AM623" s="131"/>
      <c r="AN623" s="60"/>
      <c r="AO623" s="53"/>
      <c r="AP623" s="53"/>
      <c r="AQ623" s="53"/>
      <c r="AR623" s="53"/>
      <c r="AS623" s="53"/>
      <c r="AT623" s="61"/>
      <c r="AU623" s="59"/>
      <c r="AV623" s="59"/>
      <c r="AW623" s="59"/>
      <c r="AX623" s="59"/>
      <c r="AY623" s="59"/>
      <c r="AZ623" s="59"/>
      <c r="BA623" s="59"/>
      <c r="BB623" s="132"/>
      <c r="BC623" s="132"/>
      <c r="BD623" s="132"/>
      <c r="BE623" s="132"/>
      <c r="BF623" s="132"/>
      <c r="BG623" s="132"/>
      <c r="BH623" s="133"/>
      <c r="BI623" s="133"/>
      <c r="BJ623" s="133"/>
      <c r="BK623" s="133"/>
      <c r="BL623" s="133"/>
      <c r="BM623" s="133"/>
      <c r="BN623" s="134" t="str">
        <f t="shared" si="73"/>
        <v/>
      </c>
      <c r="BO623" s="135"/>
      <c r="BP623" s="135"/>
      <c r="BQ623" s="135"/>
      <c r="BR623" s="135"/>
      <c r="BS623" s="135"/>
      <c r="BX623" s="16"/>
      <c r="BY623" s="16"/>
      <c r="BZ623" s="16"/>
    </row>
    <row r="624" spans="7:78" ht="12.75" hidden="1" customHeight="1" x14ac:dyDescent="0.2">
      <c r="G624" s="14" t="s">
        <v>88</v>
      </c>
      <c r="W624" s="14" t="str">
        <f t="shared" si="61"/>
        <v/>
      </c>
      <c r="X624" s="14" t="str">
        <f t="shared" si="75"/>
        <v>A</v>
      </c>
      <c r="AC624" s="66"/>
      <c r="AD624" s="66"/>
      <c r="AE624" s="136"/>
      <c r="AF624" s="136"/>
      <c r="AG624" s="136"/>
      <c r="AH624" s="136"/>
      <c r="AI624" s="136"/>
      <c r="AJ624" s="136"/>
      <c r="AK624" s="136"/>
      <c r="AL624" s="136"/>
      <c r="AM624" s="136"/>
      <c r="AN624" s="63"/>
      <c r="AO624" s="62"/>
      <c r="AP624" s="62"/>
      <c r="AQ624" s="62"/>
      <c r="AR624" s="62"/>
      <c r="AS624" s="62"/>
      <c r="AT624" s="63"/>
      <c r="AU624" s="64"/>
      <c r="AV624" s="64"/>
      <c r="AW624" s="64"/>
      <c r="AX624" s="64"/>
      <c r="AY624" s="64"/>
      <c r="AZ624" s="64"/>
      <c r="BA624" s="64"/>
      <c r="BB624" s="137"/>
      <c r="BC624" s="137"/>
      <c r="BD624" s="137"/>
      <c r="BE624" s="137"/>
      <c r="BF624" s="137"/>
      <c r="BG624" s="137"/>
      <c r="BH624" s="138"/>
      <c r="BI624" s="138"/>
      <c r="BJ624" s="138"/>
      <c r="BK624" s="138"/>
      <c r="BL624" s="138"/>
      <c r="BM624" s="138"/>
      <c r="BN624" s="139" t="str">
        <f t="shared" si="73"/>
        <v/>
      </c>
      <c r="BO624" s="140"/>
      <c r="BP624" s="140"/>
      <c r="BQ624" s="140"/>
      <c r="BR624" s="140"/>
      <c r="BS624" s="140"/>
      <c r="BX624" s="16"/>
      <c r="BY624" s="16"/>
      <c r="BZ624" s="16"/>
    </row>
    <row r="625" spans="1:78" ht="12.75" hidden="1" customHeight="1" x14ac:dyDescent="0.2">
      <c r="G625" s="14" t="s">
        <v>88</v>
      </c>
      <c r="W625" s="14" t="str">
        <f t="shared" si="61"/>
        <v/>
      </c>
      <c r="X625" s="14" t="str">
        <f>CONCATENATE(F625,A625,G625)</f>
        <v>A</v>
      </c>
      <c r="AC625" s="66"/>
      <c r="AD625" s="66"/>
      <c r="AE625" s="131"/>
      <c r="AF625" s="131"/>
      <c r="AG625" s="131"/>
      <c r="AH625" s="131"/>
      <c r="AI625" s="131"/>
      <c r="AJ625" s="131"/>
      <c r="AK625" s="131"/>
      <c r="AL625" s="131"/>
      <c r="AM625" s="131"/>
      <c r="AN625" s="60"/>
      <c r="AO625" s="53"/>
      <c r="AP625" s="53"/>
      <c r="AQ625" s="53"/>
      <c r="AR625" s="53"/>
      <c r="AS625" s="53"/>
      <c r="AT625" s="61"/>
      <c r="AU625" s="59"/>
      <c r="AV625" s="59"/>
      <c r="AW625" s="59"/>
      <c r="AX625" s="59"/>
      <c r="AY625" s="59"/>
      <c r="AZ625" s="59"/>
      <c r="BA625" s="59"/>
      <c r="BB625" s="132"/>
      <c r="BC625" s="132"/>
      <c r="BD625" s="132"/>
      <c r="BE625" s="132"/>
      <c r="BF625" s="132"/>
      <c r="BG625" s="132"/>
      <c r="BH625" s="133"/>
      <c r="BI625" s="133"/>
      <c r="BJ625" s="133"/>
      <c r="BK625" s="133"/>
      <c r="BL625" s="133"/>
      <c r="BM625" s="133"/>
      <c r="BN625" s="134" t="str">
        <f t="shared" si="73"/>
        <v/>
      </c>
      <c r="BO625" s="135"/>
      <c r="BP625" s="135"/>
      <c r="BQ625" s="135"/>
      <c r="BR625" s="135"/>
      <c r="BS625" s="135"/>
      <c r="BX625" s="16"/>
      <c r="BY625" s="16"/>
      <c r="BZ625" s="16"/>
    </row>
    <row r="626" spans="1:78" ht="12.75" hidden="1" customHeight="1" x14ac:dyDescent="0.2">
      <c r="G626" s="14" t="s">
        <v>88</v>
      </c>
      <c r="W626" s="14" t="str">
        <f t="shared" si="61"/>
        <v/>
      </c>
      <c r="X626" s="14" t="str">
        <f>CONCATENATE(F626,A626,G626)</f>
        <v>A</v>
      </c>
      <c r="AC626" s="66"/>
      <c r="AD626" s="66"/>
      <c r="AE626" s="136"/>
      <c r="AF626" s="136"/>
      <c r="AG626" s="136"/>
      <c r="AH626" s="136"/>
      <c r="AI626" s="136"/>
      <c r="AJ626" s="136"/>
      <c r="AK626" s="136"/>
      <c r="AL626" s="136"/>
      <c r="AM626" s="136"/>
      <c r="AN626" s="63"/>
      <c r="AO626" s="62"/>
      <c r="AP626" s="62"/>
      <c r="AQ626" s="62"/>
      <c r="AR626" s="62"/>
      <c r="AS626" s="62"/>
      <c r="AT626" s="63"/>
      <c r="AU626" s="64"/>
      <c r="AV626" s="64"/>
      <c r="AW626" s="64"/>
      <c r="AX626" s="64"/>
      <c r="AY626" s="64"/>
      <c r="AZ626" s="64"/>
      <c r="BA626" s="64"/>
      <c r="BB626" s="137"/>
      <c r="BC626" s="137"/>
      <c r="BD626" s="137"/>
      <c r="BE626" s="137"/>
      <c r="BF626" s="137"/>
      <c r="BG626" s="137"/>
      <c r="BH626" s="138"/>
      <c r="BI626" s="138"/>
      <c r="BJ626" s="138"/>
      <c r="BK626" s="138"/>
      <c r="BL626" s="138"/>
      <c r="BM626" s="138"/>
      <c r="BN626" s="139" t="str">
        <f t="shared" si="73"/>
        <v/>
      </c>
      <c r="BO626" s="140"/>
      <c r="BP626" s="140"/>
      <c r="BQ626" s="140"/>
      <c r="BR626" s="140"/>
      <c r="BS626" s="140"/>
      <c r="BX626" s="16"/>
      <c r="BY626" s="16"/>
      <c r="BZ626" s="16"/>
    </row>
    <row r="627" spans="1:78" ht="12.75" hidden="1" customHeight="1" x14ac:dyDescent="0.2">
      <c r="G627" s="14" t="s">
        <v>88</v>
      </c>
      <c r="W627" s="14" t="str">
        <f t="shared" si="61"/>
        <v/>
      </c>
      <c r="X627" s="14" t="str">
        <f t="shared" ref="X627:X636" si="76">CONCATENATE(F627,A627,G627)</f>
        <v>A</v>
      </c>
      <c r="AE627" s="131"/>
      <c r="AF627" s="131"/>
      <c r="AG627" s="131"/>
      <c r="AH627" s="131"/>
      <c r="AI627" s="131"/>
      <c r="AJ627" s="131"/>
      <c r="AK627" s="131"/>
      <c r="AL627" s="131"/>
      <c r="AM627" s="131"/>
      <c r="AN627" s="60"/>
      <c r="AO627" s="53"/>
      <c r="AP627" s="53"/>
      <c r="AQ627" s="53"/>
      <c r="AR627" s="53"/>
      <c r="AS627" s="53"/>
      <c r="AT627" s="61"/>
      <c r="AU627" s="59"/>
      <c r="AV627" s="59"/>
      <c r="AW627" s="59"/>
      <c r="AX627" s="59"/>
      <c r="AY627" s="59"/>
      <c r="AZ627" s="59"/>
      <c r="BA627" s="59"/>
      <c r="BB627" s="132"/>
      <c r="BC627" s="132"/>
      <c r="BD627" s="132"/>
      <c r="BE627" s="132"/>
      <c r="BF627" s="132"/>
      <c r="BG627" s="132"/>
      <c r="BH627" s="133"/>
      <c r="BI627" s="133"/>
      <c r="BJ627" s="133"/>
      <c r="BK627" s="133"/>
      <c r="BL627" s="133"/>
      <c r="BM627" s="133"/>
      <c r="BN627" s="134" t="str">
        <f t="shared" si="73"/>
        <v/>
      </c>
      <c r="BO627" s="135"/>
      <c r="BP627" s="135"/>
      <c r="BQ627" s="135"/>
      <c r="BR627" s="135"/>
      <c r="BS627" s="135"/>
      <c r="BX627" s="16"/>
      <c r="BY627" s="16"/>
      <c r="BZ627" s="16"/>
    </row>
    <row r="628" spans="1:78" ht="12.75" hidden="1" customHeight="1" x14ac:dyDescent="0.2">
      <c r="G628" s="14" t="s">
        <v>88</v>
      </c>
      <c r="W628" s="14" t="str">
        <f t="shared" si="61"/>
        <v/>
      </c>
      <c r="X628" s="14" t="str">
        <f t="shared" si="76"/>
        <v>A</v>
      </c>
      <c r="AE628" s="136"/>
      <c r="AF628" s="136"/>
      <c r="AG628" s="136"/>
      <c r="AH628" s="136"/>
      <c r="AI628" s="136"/>
      <c r="AJ628" s="136"/>
      <c r="AK628" s="136"/>
      <c r="AL628" s="136"/>
      <c r="AM628" s="136"/>
      <c r="AN628" s="63"/>
      <c r="AO628" s="62"/>
      <c r="AP628" s="62"/>
      <c r="AQ628" s="62"/>
      <c r="AR628" s="62"/>
      <c r="AS628" s="62"/>
      <c r="AT628" s="63"/>
      <c r="AU628" s="64"/>
      <c r="AV628" s="64"/>
      <c r="AW628" s="64"/>
      <c r="AX628" s="64"/>
      <c r="AY628" s="64"/>
      <c r="AZ628" s="64"/>
      <c r="BA628" s="64"/>
      <c r="BB628" s="137"/>
      <c r="BC628" s="137"/>
      <c r="BD628" s="137"/>
      <c r="BE628" s="137"/>
      <c r="BF628" s="137"/>
      <c r="BG628" s="137"/>
      <c r="BH628" s="138"/>
      <c r="BI628" s="138"/>
      <c r="BJ628" s="138"/>
      <c r="BK628" s="138"/>
      <c r="BL628" s="138"/>
      <c r="BM628" s="138"/>
      <c r="BN628" s="139" t="str">
        <f t="shared" si="73"/>
        <v/>
      </c>
      <c r="BO628" s="140"/>
      <c r="BP628" s="140"/>
      <c r="BQ628" s="140"/>
      <c r="BR628" s="140"/>
      <c r="BS628" s="140"/>
      <c r="BX628" s="16"/>
      <c r="BY628" s="16"/>
      <c r="BZ628" s="16"/>
    </row>
    <row r="629" spans="1:78" ht="12.75" hidden="1" customHeight="1" x14ac:dyDescent="0.2">
      <c r="G629" s="14" t="s">
        <v>88</v>
      </c>
      <c r="W629" s="14" t="str">
        <f t="shared" ref="W629:W636" si="77">IF(F629="","",HLOOKUP(F629,$N$113:$V$119,7,0))</f>
        <v/>
      </c>
      <c r="X629" s="14" t="str">
        <f t="shared" si="76"/>
        <v>A</v>
      </c>
      <c r="AA629" s="50"/>
      <c r="AE629" s="131"/>
      <c r="AF629" s="131"/>
      <c r="AG629" s="131"/>
      <c r="AH629" s="131"/>
      <c r="AI629" s="131"/>
      <c r="AJ629" s="131"/>
      <c r="AK629" s="131"/>
      <c r="AL629" s="131"/>
      <c r="AM629" s="131"/>
      <c r="AN629" s="60"/>
      <c r="AO629" s="53"/>
      <c r="AP629" s="53"/>
      <c r="AQ629" s="53"/>
      <c r="AR629" s="53"/>
      <c r="AS629" s="53"/>
      <c r="AT629" s="61"/>
      <c r="AU629" s="59"/>
      <c r="AV629" s="59"/>
      <c r="AW629" s="59"/>
      <c r="AX629" s="59"/>
      <c r="AY629" s="59"/>
      <c r="AZ629" s="59"/>
      <c r="BA629" s="59"/>
      <c r="BB629" s="132"/>
      <c r="BC629" s="132"/>
      <c r="BD629" s="132"/>
      <c r="BE629" s="132"/>
      <c r="BF629" s="132"/>
      <c r="BG629" s="132"/>
      <c r="BH629" s="133"/>
      <c r="BI629" s="133"/>
      <c r="BJ629" s="133"/>
      <c r="BK629" s="133"/>
      <c r="BL629" s="133"/>
      <c r="BM629" s="133"/>
      <c r="BN629" s="134" t="str">
        <f t="shared" si="73"/>
        <v/>
      </c>
      <c r="BO629" s="135"/>
      <c r="BP629" s="135"/>
      <c r="BQ629" s="135"/>
      <c r="BR629" s="135"/>
      <c r="BS629" s="135"/>
      <c r="BT629" s="44"/>
      <c r="BX629" s="16"/>
      <c r="BY629" s="16"/>
      <c r="BZ629" s="16"/>
    </row>
    <row r="630" spans="1:78" ht="12.75" hidden="1" customHeight="1" x14ac:dyDescent="0.2">
      <c r="G630" s="14" t="s">
        <v>88</v>
      </c>
      <c r="W630" s="14" t="str">
        <f t="shared" si="77"/>
        <v/>
      </c>
      <c r="X630" s="14" t="str">
        <f t="shared" si="76"/>
        <v>A</v>
      </c>
      <c r="AA630" s="50"/>
      <c r="AE630" s="136"/>
      <c r="AF630" s="136"/>
      <c r="AG630" s="136"/>
      <c r="AH630" s="136"/>
      <c r="AI630" s="136"/>
      <c r="AJ630" s="136"/>
      <c r="AK630" s="136"/>
      <c r="AL630" s="136"/>
      <c r="AM630" s="136"/>
      <c r="AN630" s="63"/>
      <c r="AO630" s="62"/>
      <c r="AP630" s="62"/>
      <c r="AQ630" s="62"/>
      <c r="AR630" s="62"/>
      <c r="AS630" s="62"/>
      <c r="AT630" s="63"/>
      <c r="AU630" s="64"/>
      <c r="AV630" s="64"/>
      <c r="AW630" s="64"/>
      <c r="AX630" s="64"/>
      <c r="AY630" s="64"/>
      <c r="AZ630" s="64"/>
      <c r="BA630" s="64"/>
      <c r="BB630" s="137"/>
      <c r="BC630" s="137"/>
      <c r="BD630" s="137"/>
      <c r="BE630" s="137"/>
      <c r="BF630" s="137"/>
      <c r="BG630" s="137"/>
      <c r="BH630" s="138"/>
      <c r="BI630" s="138"/>
      <c r="BJ630" s="138"/>
      <c r="BK630" s="138"/>
      <c r="BL630" s="138"/>
      <c r="BM630" s="138"/>
      <c r="BN630" s="139" t="str">
        <f t="shared" si="73"/>
        <v/>
      </c>
      <c r="BO630" s="140"/>
      <c r="BP630" s="140"/>
      <c r="BQ630" s="140"/>
      <c r="BR630" s="140"/>
      <c r="BS630" s="140"/>
      <c r="BT630" s="44"/>
      <c r="BX630" s="16"/>
      <c r="BY630" s="16"/>
      <c r="BZ630" s="16"/>
    </row>
    <row r="631" spans="1:78" ht="12.75" hidden="1" customHeight="1" x14ac:dyDescent="0.2">
      <c r="G631" s="14" t="s">
        <v>88</v>
      </c>
      <c r="W631" s="14" t="str">
        <f t="shared" si="77"/>
        <v/>
      </c>
      <c r="X631" s="14" t="str">
        <f t="shared" si="76"/>
        <v>A</v>
      </c>
      <c r="AA631" s="50"/>
      <c r="AE631" s="131"/>
      <c r="AF631" s="131"/>
      <c r="AG631" s="131"/>
      <c r="AH631" s="131"/>
      <c r="AI631" s="131"/>
      <c r="AJ631" s="131"/>
      <c r="AK631" s="131"/>
      <c r="AL631" s="131"/>
      <c r="AM631" s="131"/>
      <c r="AN631" s="60"/>
      <c r="AO631" s="53"/>
      <c r="AP631" s="53"/>
      <c r="AQ631" s="53"/>
      <c r="AR631" s="53"/>
      <c r="AS631" s="53"/>
      <c r="AT631" s="61"/>
      <c r="AU631" s="59"/>
      <c r="AV631" s="59"/>
      <c r="AW631" s="59"/>
      <c r="AX631" s="59"/>
      <c r="AY631" s="59"/>
      <c r="AZ631" s="59"/>
      <c r="BA631" s="59"/>
      <c r="BB631" s="132"/>
      <c r="BC631" s="132"/>
      <c r="BD631" s="132"/>
      <c r="BE631" s="132"/>
      <c r="BF631" s="132"/>
      <c r="BG631" s="132"/>
      <c r="BH631" s="133"/>
      <c r="BI631" s="133"/>
      <c r="BJ631" s="133"/>
      <c r="BK631" s="133"/>
      <c r="BL631" s="133"/>
      <c r="BM631" s="133"/>
      <c r="BN631" s="134" t="str">
        <f t="shared" si="73"/>
        <v/>
      </c>
      <c r="BO631" s="135"/>
      <c r="BP631" s="135"/>
      <c r="BQ631" s="135"/>
      <c r="BR631" s="135"/>
      <c r="BS631" s="135"/>
      <c r="BT631" s="44"/>
      <c r="BX631" s="16"/>
      <c r="BY631" s="16"/>
      <c r="BZ631" s="16"/>
    </row>
    <row r="632" spans="1:78" ht="12.75" hidden="1" customHeight="1" x14ac:dyDescent="0.2">
      <c r="G632" s="14" t="s">
        <v>88</v>
      </c>
      <c r="W632" s="14" t="str">
        <f t="shared" si="77"/>
        <v/>
      </c>
      <c r="X632" s="14" t="str">
        <f t="shared" si="76"/>
        <v>A</v>
      </c>
      <c r="AA632" s="50"/>
      <c r="AE632" s="136"/>
      <c r="AF632" s="136"/>
      <c r="AG632" s="136"/>
      <c r="AH632" s="136"/>
      <c r="AI632" s="136"/>
      <c r="AJ632" s="136"/>
      <c r="AK632" s="136"/>
      <c r="AL632" s="136"/>
      <c r="AM632" s="136"/>
      <c r="AN632" s="63"/>
      <c r="AO632" s="62"/>
      <c r="AP632" s="62"/>
      <c r="AQ632" s="62"/>
      <c r="AR632" s="62"/>
      <c r="AS632" s="62"/>
      <c r="AT632" s="63"/>
      <c r="AU632" s="64"/>
      <c r="AV632" s="64"/>
      <c r="AW632" s="64"/>
      <c r="AX632" s="64"/>
      <c r="AY632" s="64"/>
      <c r="AZ632" s="64"/>
      <c r="BA632" s="64"/>
      <c r="BB632" s="137"/>
      <c r="BC632" s="137"/>
      <c r="BD632" s="137"/>
      <c r="BE632" s="137"/>
      <c r="BF632" s="137"/>
      <c r="BG632" s="137"/>
      <c r="BH632" s="138"/>
      <c r="BI632" s="138"/>
      <c r="BJ632" s="138"/>
      <c r="BK632" s="138"/>
      <c r="BL632" s="138"/>
      <c r="BM632" s="138"/>
      <c r="BN632" s="139" t="str">
        <f t="shared" si="73"/>
        <v/>
      </c>
      <c r="BO632" s="140"/>
      <c r="BP632" s="140"/>
      <c r="BQ632" s="140"/>
      <c r="BR632" s="140"/>
      <c r="BS632" s="140"/>
      <c r="BT632" s="44"/>
      <c r="BX632" s="16"/>
      <c r="BY632" s="16"/>
      <c r="BZ632" s="16"/>
    </row>
    <row r="633" spans="1:78" ht="12.75" hidden="1" customHeight="1" x14ac:dyDescent="0.2">
      <c r="G633" s="14" t="s">
        <v>88</v>
      </c>
      <c r="W633" s="14" t="str">
        <f t="shared" si="77"/>
        <v/>
      </c>
      <c r="X633" s="14" t="str">
        <f t="shared" si="76"/>
        <v>A</v>
      </c>
      <c r="AA633" s="50"/>
      <c r="AE633" s="131"/>
      <c r="AF633" s="131"/>
      <c r="AG633" s="131"/>
      <c r="AH633" s="131"/>
      <c r="AI633" s="131"/>
      <c r="AJ633" s="131"/>
      <c r="AK633" s="131"/>
      <c r="AL633" s="131"/>
      <c r="AM633" s="131"/>
      <c r="AN633" s="60"/>
      <c r="AO633" s="53"/>
      <c r="AP633" s="53"/>
      <c r="AQ633" s="53"/>
      <c r="AR633" s="53"/>
      <c r="AS633" s="53"/>
      <c r="AT633" s="61"/>
      <c r="AU633" s="59"/>
      <c r="AV633" s="59"/>
      <c r="AW633" s="59"/>
      <c r="AX633" s="59"/>
      <c r="AY633" s="59"/>
      <c r="AZ633" s="59"/>
      <c r="BA633" s="59"/>
      <c r="BB633" s="132"/>
      <c r="BC633" s="132"/>
      <c r="BD633" s="132"/>
      <c r="BE633" s="132"/>
      <c r="BF633" s="132"/>
      <c r="BG633" s="132"/>
      <c r="BH633" s="133"/>
      <c r="BI633" s="133"/>
      <c r="BJ633" s="133"/>
      <c r="BK633" s="133"/>
      <c r="BL633" s="133"/>
      <c r="BM633" s="133"/>
      <c r="BN633" s="134" t="str">
        <f t="shared" si="73"/>
        <v/>
      </c>
      <c r="BO633" s="135"/>
      <c r="BP633" s="135"/>
      <c r="BQ633" s="135"/>
      <c r="BR633" s="135"/>
      <c r="BS633" s="135"/>
      <c r="BT633" s="44"/>
      <c r="BX633" s="16"/>
      <c r="BY633" s="16"/>
      <c r="BZ633" s="16"/>
    </row>
    <row r="634" spans="1:78" ht="12.75" hidden="1" customHeight="1" x14ac:dyDescent="0.2">
      <c r="G634" s="14" t="s">
        <v>88</v>
      </c>
      <c r="W634" s="14" t="str">
        <f t="shared" si="77"/>
        <v/>
      </c>
      <c r="X634" s="14" t="str">
        <f t="shared" si="76"/>
        <v>A</v>
      </c>
      <c r="AA634" s="50"/>
      <c r="AE634" s="136"/>
      <c r="AF634" s="136"/>
      <c r="AG634" s="136"/>
      <c r="AH634" s="136"/>
      <c r="AI634" s="136"/>
      <c r="AJ634" s="136"/>
      <c r="AK634" s="136"/>
      <c r="AL634" s="136"/>
      <c r="AM634" s="136"/>
      <c r="AN634" s="63"/>
      <c r="AO634" s="62"/>
      <c r="AP634" s="62"/>
      <c r="AQ634" s="62"/>
      <c r="AR634" s="62"/>
      <c r="AS634" s="62"/>
      <c r="AT634" s="63"/>
      <c r="AU634" s="64"/>
      <c r="AV634" s="64"/>
      <c r="AW634" s="64"/>
      <c r="AX634" s="64"/>
      <c r="AY634" s="64"/>
      <c r="AZ634" s="64"/>
      <c r="BA634" s="64"/>
      <c r="BB634" s="137"/>
      <c r="BC634" s="137"/>
      <c r="BD634" s="137"/>
      <c r="BE634" s="137"/>
      <c r="BF634" s="137"/>
      <c r="BG634" s="137"/>
      <c r="BH634" s="138"/>
      <c r="BI634" s="138"/>
      <c r="BJ634" s="138"/>
      <c r="BK634" s="138"/>
      <c r="BL634" s="138"/>
      <c r="BM634" s="138"/>
      <c r="BN634" s="139" t="str">
        <f t="shared" si="73"/>
        <v/>
      </c>
      <c r="BO634" s="140"/>
      <c r="BP634" s="140"/>
      <c r="BQ634" s="140"/>
      <c r="BR634" s="140"/>
      <c r="BS634" s="140"/>
      <c r="BT634" s="44"/>
      <c r="BX634" s="16"/>
      <c r="BY634" s="16"/>
      <c r="BZ634" s="16"/>
    </row>
    <row r="635" spans="1:78" ht="12.75" hidden="1" customHeight="1" x14ac:dyDescent="0.2">
      <c r="G635" s="14" t="s">
        <v>88</v>
      </c>
      <c r="W635" s="14" t="str">
        <f t="shared" si="77"/>
        <v/>
      </c>
      <c r="X635" s="14" t="str">
        <f t="shared" si="76"/>
        <v>A</v>
      </c>
      <c r="AA635" s="50"/>
      <c r="AE635" s="131"/>
      <c r="AF635" s="131"/>
      <c r="AG635" s="131"/>
      <c r="AH635" s="131"/>
      <c r="AI635" s="131"/>
      <c r="AJ635" s="131"/>
      <c r="AK635" s="131"/>
      <c r="AL635" s="131"/>
      <c r="AM635" s="131"/>
      <c r="AN635" s="60"/>
      <c r="AO635" s="53"/>
      <c r="AP635" s="53"/>
      <c r="AQ635" s="53"/>
      <c r="AR635" s="53"/>
      <c r="AS635" s="53"/>
      <c r="AT635" s="61"/>
      <c r="AU635" s="59"/>
      <c r="AV635" s="59"/>
      <c r="AW635" s="59"/>
      <c r="AX635" s="59"/>
      <c r="AY635" s="59"/>
      <c r="AZ635" s="59"/>
      <c r="BA635" s="59"/>
      <c r="BB635" s="132"/>
      <c r="BC635" s="132"/>
      <c r="BD635" s="132"/>
      <c r="BE635" s="132"/>
      <c r="BF635" s="132"/>
      <c r="BG635" s="132"/>
      <c r="BH635" s="133"/>
      <c r="BI635" s="133"/>
      <c r="BJ635" s="133"/>
      <c r="BK635" s="133"/>
      <c r="BL635" s="133"/>
      <c r="BM635" s="133"/>
      <c r="BN635" s="134" t="str">
        <f t="shared" si="73"/>
        <v/>
      </c>
      <c r="BO635" s="135"/>
      <c r="BP635" s="135"/>
      <c r="BQ635" s="135"/>
      <c r="BR635" s="135"/>
      <c r="BS635" s="135"/>
      <c r="BT635" s="44"/>
      <c r="BX635" s="16"/>
      <c r="BY635" s="16"/>
      <c r="BZ635" s="16"/>
    </row>
    <row r="636" spans="1:78" ht="12.75" hidden="1" customHeight="1" thickBot="1" x14ac:dyDescent="0.25">
      <c r="G636" s="14" t="s">
        <v>88</v>
      </c>
      <c r="W636" s="14" t="str">
        <f t="shared" si="77"/>
        <v/>
      </c>
      <c r="X636" s="14" t="str">
        <f t="shared" si="76"/>
        <v>A</v>
      </c>
      <c r="AA636" s="50"/>
      <c r="AE636" s="136"/>
      <c r="AF636" s="136"/>
      <c r="AG636" s="136"/>
      <c r="AH636" s="136"/>
      <c r="AI636" s="136"/>
      <c r="AJ636" s="136"/>
      <c r="AK636" s="136"/>
      <c r="AL636" s="136"/>
      <c r="AM636" s="136"/>
      <c r="AN636" s="63"/>
      <c r="AO636" s="62"/>
      <c r="AP636" s="62"/>
      <c r="AQ636" s="62"/>
      <c r="AR636" s="62"/>
      <c r="AS636" s="62"/>
      <c r="AT636" s="63"/>
      <c r="AU636" s="64"/>
      <c r="AV636" s="64"/>
      <c r="AW636" s="64"/>
      <c r="AX636" s="64"/>
      <c r="AY636" s="64"/>
      <c r="AZ636" s="64"/>
      <c r="BA636" s="64"/>
      <c r="BB636" s="137"/>
      <c r="BC636" s="137"/>
      <c r="BD636" s="137"/>
      <c r="BE636" s="137"/>
      <c r="BF636" s="137"/>
      <c r="BG636" s="137"/>
      <c r="BH636" s="138"/>
      <c r="BI636" s="138"/>
      <c r="BJ636" s="138"/>
      <c r="BK636" s="138"/>
      <c r="BL636" s="138"/>
      <c r="BM636" s="138"/>
      <c r="BN636" s="139" t="str">
        <f t="shared" si="73"/>
        <v/>
      </c>
      <c r="BO636" s="140"/>
      <c r="BP636" s="140"/>
      <c r="BQ636" s="140"/>
      <c r="BR636" s="140"/>
      <c r="BS636" s="140"/>
      <c r="BT636" s="44"/>
      <c r="BX636" s="16"/>
      <c r="BY636" s="16"/>
      <c r="BZ636" s="16"/>
    </row>
    <row r="637" spans="1:78" ht="11.25" hidden="1" customHeight="1" x14ac:dyDescent="0.2">
      <c r="W637" s="14" t="str">
        <f t="shared" si="61"/>
        <v/>
      </c>
      <c r="AE637" s="80"/>
      <c r="AF637" s="79"/>
      <c r="AG637" s="79"/>
      <c r="AH637" s="79"/>
      <c r="AI637" s="79"/>
      <c r="AJ637" s="79"/>
      <c r="AK637" s="79"/>
      <c r="AL637" s="79"/>
      <c r="AM637" s="79"/>
      <c r="AN637" s="79"/>
      <c r="AO637" s="79"/>
      <c r="AP637" s="79"/>
      <c r="AQ637" s="79"/>
      <c r="AR637" s="79"/>
      <c r="AS637" s="79"/>
      <c r="AT637" s="80"/>
      <c r="AU637" s="81"/>
      <c r="AV637" s="81"/>
      <c r="AW637" s="81"/>
      <c r="AX637" s="81"/>
      <c r="AY637" s="81"/>
      <c r="AZ637" s="79"/>
      <c r="BA637" s="79"/>
      <c r="BB637" s="82"/>
      <c r="BC637" s="82"/>
      <c r="BD637" s="82"/>
      <c r="BE637" s="82"/>
      <c r="BF637" s="82"/>
      <c r="BG637" s="82"/>
      <c r="BH637" s="141"/>
      <c r="BI637" s="141"/>
      <c r="BJ637" s="141"/>
      <c r="BK637" s="141"/>
      <c r="BL637" s="141"/>
      <c r="BM637" s="141"/>
      <c r="BN637" s="141"/>
      <c r="BO637" s="141"/>
      <c r="BP637" s="141"/>
      <c r="BQ637" s="141"/>
      <c r="BR637" s="141"/>
      <c r="BS637" s="141"/>
      <c r="BX637" s="16"/>
      <c r="BY637" s="16"/>
      <c r="BZ637" s="16"/>
    </row>
    <row r="638" spans="1:78" ht="11.25" hidden="1" customHeight="1" x14ac:dyDescent="0.2">
      <c r="AU638" s="48"/>
      <c r="AV638" s="48"/>
      <c r="BX638" s="16"/>
      <c r="BY638" s="16"/>
      <c r="BZ638" s="16"/>
    </row>
    <row r="639" spans="1:78" ht="12.75" customHeight="1" x14ac:dyDescent="0.2">
      <c r="F639" s="14">
        <v>0</v>
      </c>
      <c r="AE639" s="41" t="s">
        <v>105</v>
      </c>
      <c r="AU639" s="48"/>
      <c r="AV639" s="48"/>
      <c r="AW639" s="48"/>
      <c r="AX639" s="48"/>
      <c r="AY639" s="48"/>
      <c r="BX639" s="16"/>
      <c r="BY639" s="16"/>
      <c r="BZ639" s="16"/>
    </row>
    <row r="640" spans="1:78" ht="31.5" customHeight="1" x14ac:dyDescent="0.2">
      <c r="A640" s="46" t="s">
        <v>64</v>
      </c>
      <c r="B640" s="46" t="s">
        <v>55</v>
      </c>
      <c r="C640" s="70" t="s">
        <v>27</v>
      </c>
      <c r="D640" s="70" t="s">
        <v>58</v>
      </c>
      <c r="E640" s="14" t="s">
        <v>57</v>
      </c>
      <c r="F640" s="14" t="s">
        <v>56</v>
      </c>
      <c r="G640" s="46" t="s">
        <v>65</v>
      </c>
      <c r="I640" s="46" t="s">
        <v>174</v>
      </c>
      <c r="J640" s="46" t="s">
        <v>175</v>
      </c>
      <c r="N640" s="14">
        <v>0</v>
      </c>
      <c r="O640" s="14">
        <v>1</v>
      </c>
      <c r="P640" s="14">
        <v>2</v>
      </c>
      <c r="Q640" s="14">
        <v>3</v>
      </c>
      <c r="R640" s="14">
        <v>4</v>
      </c>
      <c r="S640" s="14">
        <v>5</v>
      </c>
      <c r="T640" s="14">
        <v>6</v>
      </c>
      <c r="U640" s="14">
        <v>7</v>
      </c>
      <c r="V640" s="14">
        <v>8</v>
      </c>
      <c r="AA640" s="38"/>
      <c r="AB640" s="41"/>
      <c r="AC640" s="39"/>
      <c r="AD640" s="38"/>
      <c r="AE640" s="142" t="s">
        <v>83</v>
      </c>
      <c r="AF640" s="142"/>
      <c r="AG640" s="142"/>
      <c r="AH640" s="142"/>
      <c r="AI640" s="142"/>
      <c r="AJ640" s="142"/>
      <c r="AK640" s="142"/>
      <c r="AL640" s="142"/>
      <c r="AM640" s="142"/>
      <c r="AN640" s="142" t="s">
        <v>84</v>
      </c>
      <c r="AO640" s="142"/>
      <c r="AP640" s="142"/>
      <c r="AQ640" s="142"/>
      <c r="AR640" s="142"/>
      <c r="AS640" s="142"/>
      <c r="AT640" s="142"/>
      <c r="AU640" s="142"/>
      <c r="AV640" s="142"/>
      <c r="AW640" s="142"/>
      <c r="AX640" s="142"/>
      <c r="AY640" s="142"/>
      <c r="AZ640" s="142"/>
      <c r="BA640" s="142"/>
      <c r="BB640" s="142" t="s">
        <v>54</v>
      </c>
      <c r="BC640" s="142"/>
      <c r="BD640" s="142"/>
      <c r="BE640" s="142"/>
      <c r="BF640" s="142"/>
      <c r="BG640" s="142"/>
      <c r="BH640" s="143" t="s">
        <v>99</v>
      </c>
      <c r="BI640" s="143"/>
      <c r="BJ640" s="143"/>
      <c r="BK640" s="143"/>
      <c r="BL640" s="143"/>
      <c r="BM640" s="143"/>
      <c r="BN640" s="143" t="s">
        <v>52</v>
      </c>
      <c r="BO640" s="143"/>
      <c r="BP640" s="143"/>
      <c r="BQ640" s="143"/>
      <c r="BR640" s="143"/>
      <c r="BS640" s="143"/>
      <c r="BT640" s="44"/>
      <c r="BU640" s="43"/>
      <c r="BV640" s="45"/>
      <c r="BW640" s="45"/>
      <c r="BX640" s="16"/>
      <c r="BY640" s="16"/>
      <c r="BZ640" s="16"/>
    </row>
    <row r="641" spans="1:78" ht="13.5" thickBot="1" x14ac:dyDescent="0.25">
      <c r="A641" s="14" t="s">
        <v>56</v>
      </c>
      <c r="B641" s="14" t="s">
        <v>57</v>
      </c>
      <c r="C641" s="14">
        <v>1</v>
      </c>
      <c r="E641" s="14">
        <v>1</v>
      </c>
      <c r="F641" s="14">
        <f>F639</f>
        <v>0</v>
      </c>
      <c r="G641" s="14" t="s">
        <v>88</v>
      </c>
      <c r="W641" s="14">
        <f>IF(F641="","",HLOOKUP(F641,$N$113:$V$119,7,0))</f>
        <v>1</v>
      </c>
      <c r="X641" s="14" t="str">
        <f>CONCATENATE(F641,A641,G641)</f>
        <v>0GA</v>
      </c>
      <c r="AA641" s="38"/>
      <c r="AB641" s="41"/>
      <c r="AC641" s="39"/>
      <c r="AD641" s="40"/>
      <c r="AE641" s="136"/>
      <c r="AF641" s="136"/>
      <c r="AG641" s="136"/>
      <c r="AH641" s="136"/>
      <c r="AI641" s="136"/>
      <c r="AJ641" s="136"/>
      <c r="AK641" s="136"/>
      <c r="AL641" s="136"/>
      <c r="AM641" s="136"/>
      <c r="AN641" s="63" t="s">
        <v>207</v>
      </c>
      <c r="AO641" s="62"/>
      <c r="AP641" s="62"/>
      <c r="AQ641" s="62"/>
      <c r="AR641" s="62"/>
      <c r="AS641" s="62"/>
      <c r="AT641" s="63"/>
      <c r="AU641" s="64"/>
      <c r="AV641" s="64"/>
      <c r="AW641" s="64"/>
      <c r="AX641" s="64"/>
      <c r="AY641" s="64"/>
      <c r="AZ641" s="64"/>
      <c r="BA641" s="64"/>
      <c r="BB641" s="137">
        <v>850</v>
      </c>
      <c r="BC641" s="137"/>
      <c r="BD641" s="137"/>
      <c r="BE641" s="137"/>
      <c r="BF641" s="137"/>
      <c r="BG641" s="137"/>
      <c r="BH641" s="138">
        <f>IF(B641="V",E641,IF(OR(B641="K",B641="L"),ROUNDUP(INDEX($N$115:$V$117,IF(B641="K",2,3),1+F641)*D641/C641,0),"fout"))*W641</f>
        <v>1</v>
      </c>
      <c r="BI641" s="138"/>
      <c r="BJ641" s="138"/>
      <c r="BK641" s="138"/>
      <c r="BL641" s="138"/>
      <c r="BM641" s="138"/>
      <c r="BN641" s="139">
        <f>IF(BH641="","",BB641*BH641)</f>
        <v>850</v>
      </c>
      <c r="BO641" s="139"/>
      <c r="BP641" s="139"/>
      <c r="BQ641" s="139"/>
      <c r="BR641" s="139"/>
      <c r="BS641" s="139"/>
      <c r="BT641" s="44"/>
      <c r="BU641" s="43"/>
      <c r="BV641" s="43"/>
      <c r="BW641" s="43"/>
      <c r="BX641" s="16"/>
      <c r="BY641" s="16"/>
      <c r="BZ641" s="16"/>
    </row>
    <row r="642" spans="1:78" ht="12.75" hidden="1" x14ac:dyDescent="0.2">
      <c r="F642" s="14">
        <f>F641</f>
        <v>0</v>
      </c>
      <c r="W642" s="14">
        <f t="shared" ref="W642:W675" si="78">IF(F642="","",HLOOKUP(F642,$N$113:$V$119,7,0))</f>
        <v>1</v>
      </c>
      <c r="X642" s="14" t="str">
        <f t="shared" ref="X642:X675" si="79">CONCATENATE(F642,A642,G642)</f>
        <v>0</v>
      </c>
      <c r="AA642" s="50"/>
      <c r="AE642" s="131"/>
      <c r="AF642" s="131"/>
      <c r="AG642" s="131"/>
      <c r="AH642" s="131"/>
      <c r="AI642" s="131"/>
      <c r="AJ642" s="131"/>
      <c r="AK642" s="131"/>
      <c r="AL642" s="131"/>
      <c r="AM642" s="131"/>
      <c r="AN642" s="60"/>
      <c r="AO642" s="53"/>
      <c r="AP642" s="53"/>
      <c r="AQ642" s="53"/>
      <c r="AR642" s="53"/>
      <c r="AS642" s="53"/>
      <c r="AT642" s="61"/>
      <c r="AU642" s="59"/>
      <c r="AV642" s="59"/>
      <c r="AW642" s="59"/>
      <c r="AX642" s="59"/>
      <c r="AY642" s="59"/>
      <c r="AZ642" s="59"/>
      <c r="BA642" s="59"/>
      <c r="BB642" s="132"/>
      <c r="BC642" s="132"/>
      <c r="BD642" s="132"/>
      <c r="BE642" s="132"/>
      <c r="BF642" s="132"/>
      <c r="BG642" s="132"/>
      <c r="BH642" s="133"/>
      <c r="BI642" s="133"/>
      <c r="BJ642" s="133"/>
      <c r="BK642" s="133"/>
      <c r="BL642" s="133"/>
      <c r="BM642" s="133"/>
      <c r="BN642" s="134" t="str">
        <f t="shared" ref="BN642:BN675" si="80">IF(BH642="","",BB642*BH642)</f>
        <v/>
      </c>
      <c r="BO642" s="134"/>
      <c r="BP642" s="134"/>
      <c r="BQ642" s="134"/>
      <c r="BR642" s="134"/>
      <c r="BS642" s="134"/>
      <c r="BT642" s="44"/>
      <c r="BX642" s="16"/>
      <c r="BY642" s="16"/>
      <c r="BZ642" s="16"/>
    </row>
    <row r="643" spans="1:78" ht="12.75" hidden="1" x14ac:dyDescent="0.2">
      <c r="F643" s="14">
        <f t="shared" ref="F643:F675" si="81">F642</f>
        <v>0</v>
      </c>
      <c r="W643" s="14">
        <f t="shared" si="78"/>
        <v>1</v>
      </c>
      <c r="X643" s="14" t="str">
        <f t="shared" si="79"/>
        <v>0</v>
      </c>
      <c r="AA643" s="50"/>
      <c r="AE643" s="136"/>
      <c r="AF643" s="136"/>
      <c r="AG643" s="136"/>
      <c r="AH643" s="136"/>
      <c r="AI643" s="136"/>
      <c r="AJ643" s="136"/>
      <c r="AK643" s="136"/>
      <c r="AL643" s="136"/>
      <c r="AM643" s="136"/>
      <c r="AN643" s="63"/>
      <c r="AO643" s="62"/>
      <c r="AP643" s="62"/>
      <c r="AQ643" s="62"/>
      <c r="AR643" s="62"/>
      <c r="AS643" s="62"/>
      <c r="AT643" s="63"/>
      <c r="AU643" s="64"/>
      <c r="AV643" s="64"/>
      <c r="AW643" s="64"/>
      <c r="AX643" s="64"/>
      <c r="AY643" s="64"/>
      <c r="AZ643" s="64"/>
      <c r="BA643" s="64"/>
      <c r="BB643" s="137"/>
      <c r="BC643" s="137"/>
      <c r="BD643" s="137"/>
      <c r="BE643" s="137"/>
      <c r="BF643" s="137"/>
      <c r="BG643" s="137"/>
      <c r="BH643" s="138"/>
      <c r="BI643" s="138"/>
      <c r="BJ643" s="138"/>
      <c r="BK643" s="138"/>
      <c r="BL643" s="138"/>
      <c r="BM643" s="138"/>
      <c r="BN643" s="139" t="str">
        <f t="shared" si="80"/>
        <v/>
      </c>
      <c r="BO643" s="139"/>
      <c r="BP643" s="139"/>
      <c r="BQ643" s="139"/>
      <c r="BR643" s="139"/>
      <c r="BS643" s="139"/>
      <c r="BT643" s="44"/>
      <c r="BX643" s="16"/>
      <c r="BY643" s="16"/>
      <c r="BZ643" s="16"/>
    </row>
    <row r="644" spans="1:78" ht="12.75" hidden="1" x14ac:dyDescent="0.2">
      <c r="F644" s="14">
        <f t="shared" si="81"/>
        <v>0</v>
      </c>
      <c r="W644" s="14">
        <f t="shared" si="78"/>
        <v>1</v>
      </c>
      <c r="X644" s="14" t="str">
        <f t="shared" si="79"/>
        <v>0</v>
      </c>
      <c r="AA644" s="50"/>
      <c r="AE644" s="131"/>
      <c r="AF644" s="131"/>
      <c r="AG644" s="131"/>
      <c r="AH644" s="131"/>
      <c r="AI644" s="131"/>
      <c r="AJ644" s="131"/>
      <c r="AK644" s="131"/>
      <c r="AL644" s="131"/>
      <c r="AM644" s="131"/>
      <c r="AN644" s="60"/>
      <c r="AO644" s="53"/>
      <c r="AP644" s="53"/>
      <c r="AQ644" s="53"/>
      <c r="AR644" s="53"/>
      <c r="AS644" s="53"/>
      <c r="AT644" s="61"/>
      <c r="AU644" s="59"/>
      <c r="AV644" s="59"/>
      <c r="AW644" s="59"/>
      <c r="AX644" s="59"/>
      <c r="AY644" s="59"/>
      <c r="AZ644" s="59"/>
      <c r="BA644" s="59"/>
      <c r="BB644" s="132"/>
      <c r="BC644" s="132"/>
      <c r="BD644" s="132"/>
      <c r="BE644" s="132"/>
      <c r="BF644" s="132"/>
      <c r="BG644" s="132"/>
      <c r="BH644" s="133"/>
      <c r="BI644" s="133"/>
      <c r="BJ644" s="133"/>
      <c r="BK644" s="133"/>
      <c r="BL644" s="133"/>
      <c r="BM644" s="133"/>
      <c r="BN644" s="134" t="str">
        <f t="shared" si="80"/>
        <v/>
      </c>
      <c r="BO644" s="134"/>
      <c r="BP644" s="134"/>
      <c r="BQ644" s="134"/>
      <c r="BR644" s="134"/>
      <c r="BS644" s="134"/>
      <c r="BT644" s="44"/>
      <c r="BX644" s="16"/>
      <c r="BY644" s="16"/>
      <c r="BZ644" s="16"/>
    </row>
    <row r="645" spans="1:78" ht="12.75" hidden="1" x14ac:dyDescent="0.2">
      <c r="F645" s="14">
        <f t="shared" si="81"/>
        <v>0</v>
      </c>
      <c r="W645" s="14">
        <f t="shared" si="78"/>
        <v>1</v>
      </c>
      <c r="X645" s="14" t="str">
        <f t="shared" si="79"/>
        <v>0</v>
      </c>
      <c r="AA645" s="50"/>
      <c r="AE645" s="136"/>
      <c r="AF645" s="136"/>
      <c r="AG645" s="136"/>
      <c r="AH645" s="136"/>
      <c r="AI645" s="136"/>
      <c r="AJ645" s="136"/>
      <c r="AK645" s="136"/>
      <c r="AL645" s="136"/>
      <c r="AM645" s="136"/>
      <c r="AN645" s="63"/>
      <c r="AO645" s="62"/>
      <c r="AP645" s="62"/>
      <c r="AQ645" s="62"/>
      <c r="AR645" s="62"/>
      <c r="AS645" s="62"/>
      <c r="AT645" s="63"/>
      <c r="AU645" s="64"/>
      <c r="AV645" s="64"/>
      <c r="AW645" s="64"/>
      <c r="AX645" s="64"/>
      <c r="AY645" s="64"/>
      <c r="AZ645" s="64"/>
      <c r="BA645" s="64"/>
      <c r="BB645" s="137"/>
      <c r="BC645" s="137"/>
      <c r="BD645" s="137"/>
      <c r="BE645" s="137"/>
      <c r="BF645" s="137"/>
      <c r="BG645" s="137"/>
      <c r="BH645" s="138"/>
      <c r="BI645" s="138"/>
      <c r="BJ645" s="138"/>
      <c r="BK645" s="138"/>
      <c r="BL645" s="138"/>
      <c r="BM645" s="138"/>
      <c r="BN645" s="139" t="str">
        <f t="shared" si="80"/>
        <v/>
      </c>
      <c r="BO645" s="139"/>
      <c r="BP645" s="139"/>
      <c r="BQ645" s="139"/>
      <c r="BR645" s="139"/>
      <c r="BS645" s="139"/>
      <c r="BT645" s="44"/>
      <c r="BX645" s="16"/>
      <c r="BY645" s="16"/>
      <c r="BZ645" s="16"/>
    </row>
    <row r="646" spans="1:78" ht="12.75" hidden="1" x14ac:dyDescent="0.2">
      <c r="F646" s="14">
        <f t="shared" si="81"/>
        <v>0</v>
      </c>
      <c r="W646" s="14">
        <f t="shared" si="78"/>
        <v>1</v>
      </c>
      <c r="X646" s="14" t="str">
        <f t="shared" si="79"/>
        <v>0</v>
      </c>
      <c r="AA646" s="50"/>
      <c r="AE646" s="131"/>
      <c r="AF646" s="131"/>
      <c r="AG646" s="131"/>
      <c r="AH646" s="131"/>
      <c r="AI646" s="131"/>
      <c r="AJ646" s="131"/>
      <c r="AK646" s="131"/>
      <c r="AL646" s="131"/>
      <c r="AM646" s="131"/>
      <c r="AN646" s="60"/>
      <c r="AO646" s="53"/>
      <c r="AP646" s="53"/>
      <c r="AQ646" s="53"/>
      <c r="AR646" s="53"/>
      <c r="AS646" s="53"/>
      <c r="AT646" s="61"/>
      <c r="AU646" s="59"/>
      <c r="AV646" s="59"/>
      <c r="AW646" s="59"/>
      <c r="AX646" s="59"/>
      <c r="AY646" s="59"/>
      <c r="AZ646" s="59"/>
      <c r="BA646" s="59"/>
      <c r="BB646" s="132"/>
      <c r="BC646" s="132"/>
      <c r="BD646" s="132"/>
      <c r="BE646" s="132"/>
      <c r="BF646" s="132"/>
      <c r="BG646" s="132"/>
      <c r="BH646" s="133"/>
      <c r="BI646" s="133"/>
      <c r="BJ646" s="133"/>
      <c r="BK646" s="133"/>
      <c r="BL646" s="133"/>
      <c r="BM646" s="133"/>
      <c r="BN646" s="134" t="str">
        <f t="shared" si="80"/>
        <v/>
      </c>
      <c r="BO646" s="134"/>
      <c r="BP646" s="134"/>
      <c r="BQ646" s="134"/>
      <c r="BR646" s="134"/>
      <c r="BS646" s="134"/>
      <c r="BT646" s="44"/>
      <c r="BX646" s="16"/>
      <c r="BY646" s="16"/>
      <c r="BZ646" s="16"/>
    </row>
    <row r="647" spans="1:78" ht="12.75" hidden="1" x14ac:dyDescent="0.2">
      <c r="F647" s="14">
        <f t="shared" si="81"/>
        <v>0</v>
      </c>
      <c r="W647" s="14">
        <f t="shared" si="78"/>
        <v>1</v>
      </c>
      <c r="X647" s="14" t="str">
        <f t="shared" si="79"/>
        <v>0</v>
      </c>
      <c r="AA647" s="50"/>
      <c r="AE647" s="136"/>
      <c r="AF647" s="136"/>
      <c r="AG647" s="136"/>
      <c r="AH647" s="136"/>
      <c r="AI647" s="136"/>
      <c r="AJ647" s="136"/>
      <c r="AK647" s="136"/>
      <c r="AL647" s="136"/>
      <c r="AM647" s="136"/>
      <c r="AN647" s="63"/>
      <c r="AO647" s="62"/>
      <c r="AP647" s="62"/>
      <c r="AQ647" s="62"/>
      <c r="AR647" s="62"/>
      <c r="AS647" s="62"/>
      <c r="AT647" s="63"/>
      <c r="AU647" s="64"/>
      <c r="AV647" s="64"/>
      <c r="AW647" s="64"/>
      <c r="AX647" s="64"/>
      <c r="AY647" s="64"/>
      <c r="AZ647" s="64"/>
      <c r="BA647" s="64"/>
      <c r="BB647" s="137"/>
      <c r="BC647" s="137"/>
      <c r="BD647" s="137"/>
      <c r="BE647" s="137"/>
      <c r="BF647" s="137"/>
      <c r="BG647" s="137"/>
      <c r="BH647" s="138"/>
      <c r="BI647" s="138"/>
      <c r="BJ647" s="138"/>
      <c r="BK647" s="138"/>
      <c r="BL647" s="138"/>
      <c r="BM647" s="138"/>
      <c r="BN647" s="139" t="str">
        <f t="shared" si="80"/>
        <v/>
      </c>
      <c r="BO647" s="139"/>
      <c r="BP647" s="139"/>
      <c r="BQ647" s="139"/>
      <c r="BR647" s="139"/>
      <c r="BS647" s="139"/>
      <c r="BT647" s="44"/>
      <c r="BX647" s="16"/>
      <c r="BY647" s="16"/>
      <c r="BZ647" s="16"/>
    </row>
    <row r="648" spans="1:78" ht="12.75" hidden="1" x14ac:dyDescent="0.2">
      <c r="F648" s="14">
        <f t="shared" si="81"/>
        <v>0</v>
      </c>
      <c r="W648" s="14">
        <f t="shared" si="78"/>
        <v>1</v>
      </c>
      <c r="X648" s="14" t="str">
        <f t="shared" si="79"/>
        <v>0</v>
      </c>
      <c r="AA648" s="50"/>
      <c r="AE648" s="131"/>
      <c r="AF648" s="131"/>
      <c r="AG648" s="131"/>
      <c r="AH648" s="131"/>
      <c r="AI648" s="131"/>
      <c r="AJ648" s="131"/>
      <c r="AK648" s="131"/>
      <c r="AL648" s="131"/>
      <c r="AM648" s="131"/>
      <c r="AN648" s="60"/>
      <c r="AO648" s="53"/>
      <c r="AP648" s="53"/>
      <c r="AQ648" s="53"/>
      <c r="AR648" s="53"/>
      <c r="AS648" s="53"/>
      <c r="AT648" s="61"/>
      <c r="AU648" s="59"/>
      <c r="AV648" s="59"/>
      <c r="AW648" s="59"/>
      <c r="AX648" s="59"/>
      <c r="AY648" s="59"/>
      <c r="AZ648" s="59"/>
      <c r="BA648" s="59"/>
      <c r="BB648" s="132"/>
      <c r="BC648" s="132"/>
      <c r="BD648" s="132"/>
      <c r="BE648" s="132"/>
      <c r="BF648" s="132"/>
      <c r="BG648" s="132"/>
      <c r="BH648" s="133"/>
      <c r="BI648" s="133"/>
      <c r="BJ648" s="133"/>
      <c r="BK648" s="133"/>
      <c r="BL648" s="133"/>
      <c r="BM648" s="133"/>
      <c r="BN648" s="134" t="str">
        <f t="shared" si="80"/>
        <v/>
      </c>
      <c r="BO648" s="134"/>
      <c r="BP648" s="134"/>
      <c r="BQ648" s="134"/>
      <c r="BR648" s="134"/>
      <c r="BS648" s="134"/>
      <c r="BT648" s="44"/>
      <c r="BX648" s="16"/>
      <c r="BY648" s="16"/>
      <c r="BZ648" s="16"/>
    </row>
    <row r="649" spans="1:78" ht="12.75" hidden="1" x14ac:dyDescent="0.2">
      <c r="F649" s="14">
        <f t="shared" si="81"/>
        <v>0</v>
      </c>
      <c r="W649" s="14">
        <f t="shared" si="78"/>
        <v>1</v>
      </c>
      <c r="X649" s="14" t="str">
        <f t="shared" si="79"/>
        <v>0</v>
      </c>
      <c r="AA649" s="50"/>
      <c r="AE649" s="136"/>
      <c r="AF649" s="136"/>
      <c r="AG649" s="136"/>
      <c r="AH649" s="136"/>
      <c r="AI649" s="136"/>
      <c r="AJ649" s="136"/>
      <c r="AK649" s="136"/>
      <c r="AL649" s="136"/>
      <c r="AM649" s="136"/>
      <c r="AN649" s="63"/>
      <c r="AO649" s="62"/>
      <c r="AP649" s="62"/>
      <c r="AQ649" s="62"/>
      <c r="AR649" s="62"/>
      <c r="AS649" s="62"/>
      <c r="AT649" s="63"/>
      <c r="AU649" s="64"/>
      <c r="AV649" s="64"/>
      <c r="AW649" s="64"/>
      <c r="AX649" s="64"/>
      <c r="AY649" s="64"/>
      <c r="AZ649" s="64"/>
      <c r="BA649" s="64"/>
      <c r="BB649" s="137"/>
      <c r="BC649" s="137"/>
      <c r="BD649" s="137"/>
      <c r="BE649" s="137"/>
      <c r="BF649" s="137"/>
      <c r="BG649" s="137"/>
      <c r="BH649" s="138"/>
      <c r="BI649" s="138"/>
      <c r="BJ649" s="138"/>
      <c r="BK649" s="138"/>
      <c r="BL649" s="138"/>
      <c r="BM649" s="138"/>
      <c r="BN649" s="139" t="str">
        <f t="shared" si="80"/>
        <v/>
      </c>
      <c r="BO649" s="139"/>
      <c r="BP649" s="139"/>
      <c r="BQ649" s="139"/>
      <c r="BR649" s="139"/>
      <c r="BS649" s="139"/>
      <c r="BT649" s="44"/>
      <c r="BX649" s="16"/>
      <c r="BY649" s="16"/>
      <c r="BZ649" s="16"/>
    </row>
    <row r="650" spans="1:78" ht="12.75" hidden="1" x14ac:dyDescent="0.2">
      <c r="F650" s="14">
        <f t="shared" si="81"/>
        <v>0</v>
      </c>
      <c r="W650" s="14">
        <f t="shared" si="78"/>
        <v>1</v>
      </c>
      <c r="X650" s="14" t="str">
        <f t="shared" si="79"/>
        <v>0</v>
      </c>
      <c r="AA650" s="50"/>
      <c r="AE650" s="131"/>
      <c r="AF650" s="131"/>
      <c r="AG650" s="131"/>
      <c r="AH650" s="131"/>
      <c r="AI650" s="131"/>
      <c r="AJ650" s="131"/>
      <c r="AK650" s="131"/>
      <c r="AL650" s="131"/>
      <c r="AM650" s="131"/>
      <c r="AN650" s="60"/>
      <c r="AO650" s="53"/>
      <c r="AP650" s="53"/>
      <c r="AQ650" s="53"/>
      <c r="AR650" s="53"/>
      <c r="AS650" s="53"/>
      <c r="AT650" s="61"/>
      <c r="AU650" s="59"/>
      <c r="AV650" s="59"/>
      <c r="AW650" s="59"/>
      <c r="AX650" s="59"/>
      <c r="AY650" s="59"/>
      <c r="AZ650" s="59"/>
      <c r="BA650" s="59"/>
      <c r="BB650" s="132"/>
      <c r="BC650" s="132"/>
      <c r="BD650" s="132"/>
      <c r="BE650" s="132"/>
      <c r="BF650" s="132"/>
      <c r="BG650" s="132"/>
      <c r="BH650" s="133"/>
      <c r="BI650" s="133"/>
      <c r="BJ650" s="133"/>
      <c r="BK650" s="133"/>
      <c r="BL650" s="133"/>
      <c r="BM650" s="133"/>
      <c r="BN650" s="134" t="str">
        <f t="shared" si="80"/>
        <v/>
      </c>
      <c r="BO650" s="134"/>
      <c r="BP650" s="134"/>
      <c r="BQ650" s="134"/>
      <c r="BR650" s="134"/>
      <c r="BS650" s="134"/>
      <c r="BT650" s="44"/>
      <c r="BX650" s="16"/>
      <c r="BY650" s="16"/>
      <c r="BZ650" s="16"/>
    </row>
    <row r="651" spans="1:78" ht="12.75" hidden="1" x14ac:dyDescent="0.2">
      <c r="F651" s="14">
        <f t="shared" si="81"/>
        <v>0</v>
      </c>
      <c r="W651" s="14">
        <f t="shared" si="78"/>
        <v>1</v>
      </c>
      <c r="X651" s="14" t="str">
        <f t="shared" si="79"/>
        <v>0</v>
      </c>
      <c r="AA651" s="50"/>
      <c r="AE651" s="136"/>
      <c r="AF651" s="136"/>
      <c r="AG651" s="136"/>
      <c r="AH651" s="136"/>
      <c r="AI651" s="136"/>
      <c r="AJ651" s="136"/>
      <c r="AK651" s="136"/>
      <c r="AL651" s="136"/>
      <c r="AM651" s="136"/>
      <c r="AN651" s="63"/>
      <c r="AO651" s="62"/>
      <c r="AP651" s="62"/>
      <c r="AQ651" s="62"/>
      <c r="AR651" s="62"/>
      <c r="AS651" s="62"/>
      <c r="AT651" s="63"/>
      <c r="AU651" s="64"/>
      <c r="AV651" s="64"/>
      <c r="AW651" s="64"/>
      <c r="AX651" s="64"/>
      <c r="AY651" s="64"/>
      <c r="AZ651" s="64"/>
      <c r="BA651" s="64"/>
      <c r="BB651" s="137"/>
      <c r="BC651" s="137"/>
      <c r="BD651" s="137"/>
      <c r="BE651" s="137"/>
      <c r="BF651" s="137"/>
      <c r="BG651" s="137"/>
      <c r="BH651" s="138"/>
      <c r="BI651" s="138"/>
      <c r="BJ651" s="138"/>
      <c r="BK651" s="138"/>
      <c r="BL651" s="138"/>
      <c r="BM651" s="138"/>
      <c r="BN651" s="139" t="str">
        <f t="shared" si="80"/>
        <v/>
      </c>
      <c r="BO651" s="139"/>
      <c r="BP651" s="139"/>
      <c r="BQ651" s="139"/>
      <c r="BR651" s="139"/>
      <c r="BS651" s="139"/>
      <c r="BT651" s="44"/>
      <c r="BX651" s="16"/>
      <c r="BY651" s="16"/>
      <c r="BZ651" s="16"/>
    </row>
    <row r="652" spans="1:78" ht="12.75" hidden="1" x14ac:dyDescent="0.2">
      <c r="F652" s="14">
        <f t="shared" si="81"/>
        <v>0</v>
      </c>
      <c r="W652" s="14">
        <f t="shared" si="78"/>
        <v>1</v>
      </c>
      <c r="X652" s="14" t="str">
        <f t="shared" si="79"/>
        <v>0</v>
      </c>
      <c r="AA652" s="50"/>
      <c r="AE652" s="131"/>
      <c r="AF652" s="131"/>
      <c r="AG652" s="131"/>
      <c r="AH652" s="131"/>
      <c r="AI652" s="131"/>
      <c r="AJ652" s="131"/>
      <c r="AK652" s="131"/>
      <c r="AL652" s="131"/>
      <c r="AM652" s="131"/>
      <c r="AN652" s="60"/>
      <c r="AO652" s="53"/>
      <c r="AP652" s="53"/>
      <c r="AQ652" s="53"/>
      <c r="AR652" s="53"/>
      <c r="AS652" s="53"/>
      <c r="AT652" s="61"/>
      <c r="AU652" s="59"/>
      <c r="AV652" s="59"/>
      <c r="AW652" s="59"/>
      <c r="AX652" s="59"/>
      <c r="AY652" s="59"/>
      <c r="AZ652" s="59"/>
      <c r="BA652" s="59"/>
      <c r="BB652" s="132"/>
      <c r="BC652" s="132"/>
      <c r="BD652" s="132"/>
      <c r="BE652" s="132"/>
      <c r="BF652" s="132"/>
      <c r="BG652" s="132"/>
      <c r="BH652" s="133"/>
      <c r="BI652" s="133"/>
      <c r="BJ652" s="133"/>
      <c r="BK652" s="133"/>
      <c r="BL652" s="133"/>
      <c r="BM652" s="133"/>
      <c r="BN652" s="134" t="str">
        <f t="shared" si="80"/>
        <v/>
      </c>
      <c r="BO652" s="134"/>
      <c r="BP652" s="134"/>
      <c r="BQ652" s="134"/>
      <c r="BR652" s="134"/>
      <c r="BS652" s="134"/>
      <c r="BT652" s="44"/>
      <c r="BX652" s="16"/>
      <c r="BY652" s="16"/>
      <c r="BZ652" s="16"/>
    </row>
    <row r="653" spans="1:78" ht="12.75" hidden="1" x14ac:dyDescent="0.2">
      <c r="F653" s="14">
        <f t="shared" si="81"/>
        <v>0</v>
      </c>
      <c r="W653" s="14">
        <f t="shared" si="78"/>
        <v>1</v>
      </c>
      <c r="X653" s="14" t="str">
        <f t="shared" si="79"/>
        <v>0</v>
      </c>
      <c r="AA653" s="50"/>
      <c r="AE653" s="136"/>
      <c r="AF653" s="136"/>
      <c r="AG653" s="136"/>
      <c r="AH653" s="136"/>
      <c r="AI653" s="136"/>
      <c r="AJ653" s="136"/>
      <c r="AK653" s="136"/>
      <c r="AL653" s="136"/>
      <c r="AM653" s="136"/>
      <c r="AN653" s="63"/>
      <c r="AO653" s="62"/>
      <c r="AP653" s="62"/>
      <c r="AQ653" s="62"/>
      <c r="AR653" s="62"/>
      <c r="AS653" s="62"/>
      <c r="AT653" s="63"/>
      <c r="AU653" s="64"/>
      <c r="AV653" s="64"/>
      <c r="AW653" s="64"/>
      <c r="AX653" s="64"/>
      <c r="AY653" s="64"/>
      <c r="AZ653" s="64"/>
      <c r="BA653" s="64"/>
      <c r="BB653" s="137"/>
      <c r="BC653" s="137"/>
      <c r="BD653" s="137"/>
      <c r="BE653" s="137"/>
      <c r="BF653" s="137"/>
      <c r="BG653" s="137"/>
      <c r="BH653" s="138"/>
      <c r="BI653" s="138"/>
      <c r="BJ653" s="138"/>
      <c r="BK653" s="138"/>
      <c r="BL653" s="138"/>
      <c r="BM653" s="138"/>
      <c r="BN653" s="139" t="str">
        <f t="shared" si="80"/>
        <v/>
      </c>
      <c r="BO653" s="139"/>
      <c r="BP653" s="139"/>
      <c r="BQ653" s="139"/>
      <c r="BR653" s="139"/>
      <c r="BS653" s="139"/>
      <c r="BT653" s="44"/>
      <c r="BX653" s="16"/>
      <c r="BY653" s="16"/>
      <c r="BZ653" s="16"/>
    </row>
    <row r="654" spans="1:78" ht="12.75" hidden="1" x14ac:dyDescent="0.2">
      <c r="F654" s="14">
        <f t="shared" si="81"/>
        <v>0</v>
      </c>
      <c r="W654" s="14">
        <f t="shared" si="78"/>
        <v>1</v>
      </c>
      <c r="X654" s="14" t="str">
        <f t="shared" si="79"/>
        <v>0</v>
      </c>
      <c r="AA654" s="50"/>
      <c r="AE654" s="131"/>
      <c r="AF654" s="131"/>
      <c r="AG654" s="131"/>
      <c r="AH654" s="131"/>
      <c r="AI654" s="131"/>
      <c r="AJ654" s="131"/>
      <c r="AK654" s="131"/>
      <c r="AL654" s="131"/>
      <c r="AM654" s="131"/>
      <c r="AN654" s="60"/>
      <c r="AO654" s="53"/>
      <c r="AP654" s="53"/>
      <c r="AQ654" s="53"/>
      <c r="AR654" s="53"/>
      <c r="AS654" s="53"/>
      <c r="AT654" s="61"/>
      <c r="AU654" s="59"/>
      <c r="AV654" s="59"/>
      <c r="AW654" s="59"/>
      <c r="AX654" s="59"/>
      <c r="AY654" s="59"/>
      <c r="AZ654" s="59"/>
      <c r="BA654" s="59"/>
      <c r="BB654" s="132"/>
      <c r="BC654" s="132"/>
      <c r="BD654" s="132"/>
      <c r="BE654" s="132"/>
      <c r="BF654" s="132"/>
      <c r="BG654" s="132"/>
      <c r="BH654" s="133"/>
      <c r="BI654" s="133"/>
      <c r="BJ654" s="133"/>
      <c r="BK654" s="133"/>
      <c r="BL654" s="133"/>
      <c r="BM654" s="133"/>
      <c r="BN654" s="134" t="str">
        <f t="shared" si="80"/>
        <v/>
      </c>
      <c r="BO654" s="134"/>
      <c r="BP654" s="134"/>
      <c r="BQ654" s="134"/>
      <c r="BR654" s="134"/>
      <c r="BS654" s="134"/>
      <c r="BT654" s="44"/>
      <c r="BX654" s="16"/>
      <c r="BY654" s="16"/>
      <c r="BZ654" s="16"/>
    </row>
    <row r="655" spans="1:78" ht="12.75" hidden="1" x14ac:dyDescent="0.2">
      <c r="F655" s="14">
        <f t="shared" si="81"/>
        <v>0</v>
      </c>
      <c r="W655" s="14">
        <f t="shared" si="78"/>
        <v>1</v>
      </c>
      <c r="X655" s="14" t="str">
        <f t="shared" si="79"/>
        <v>0</v>
      </c>
      <c r="AA655" s="50"/>
      <c r="AE655" s="136"/>
      <c r="AF655" s="136"/>
      <c r="AG655" s="136"/>
      <c r="AH655" s="136"/>
      <c r="AI655" s="136"/>
      <c r="AJ655" s="136"/>
      <c r="AK655" s="136"/>
      <c r="AL655" s="136"/>
      <c r="AM655" s="136"/>
      <c r="AN655" s="63"/>
      <c r="AO655" s="62"/>
      <c r="AP655" s="62"/>
      <c r="AQ655" s="62"/>
      <c r="AR655" s="62"/>
      <c r="AS655" s="62"/>
      <c r="AT655" s="63"/>
      <c r="AU655" s="64"/>
      <c r="AV655" s="64"/>
      <c r="AW655" s="64"/>
      <c r="AX655" s="64"/>
      <c r="AY655" s="64"/>
      <c r="AZ655" s="64"/>
      <c r="BA655" s="64"/>
      <c r="BB655" s="137"/>
      <c r="BC655" s="137"/>
      <c r="BD655" s="137"/>
      <c r="BE655" s="137"/>
      <c r="BF655" s="137"/>
      <c r="BG655" s="137"/>
      <c r="BH655" s="138"/>
      <c r="BI655" s="138"/>
      <c r="BJ655" s="138"/>
      <c r="BK655" s="138"/>
      <c r="BL655" s="138"/>
      <c r="BM655" s="138"/>
      <c r="BN655" s="139" t="str">
        <f t="shared" si="80"/>
        <v/>
      </c>
      <c r="BO655" s="139"/>
      <c r="BP655" s="139"/>
      <c r="BQ655" s="139"/>
      <c r="BR655" s="139"/>
      <c r="BS655" s="139"/>
      <c r="BT655" s="44"/>
      <c r="BX655" s="16"/>
      <c r="BY655" s="16"/>
      <c r="BZ655" s="16"/>
    </row>
    <row r="656" spans="1:78" ht="12.75" hidden="1" x14ac:dyDescent="0.2">
      <c r="F656" s="14">
        <f t="shared" si="81"/>
        <v>0</v>
      </c>
      <c r="W656" s="14">
        <f t="shared" si="78"/>
        <v>1</v>
      </c>
      <c r="X656" s="14" t="str">
        <f t="shared" si="79"/>
        <v>0</v>
      </c>
      <c r="AA656" s="50"/>
      <c r="AE656" s="131"/>
      <c r="AF656" s="131"/>
      <c r="AG656" s="131"/>
      <c r="AH656" s="131"/>
      <c r="AI656" s="131"/>
      <c r="AJ656" s="131"/>
      <c r="AK656" s="131"/>
      <c r="AL656" s="131"/>
      <c r="AM656" s="131"/>
      <c r="AN656" s="60"/>
      <c r="AO656" s="53"/>
      <c r="AP656" s="53"/>
      <c r="AQ656" s="53"/>
      <c r="AR656" s="53"/>
      <c r="AS656" s="53"/>
      <c r="AT656" s="61"/>
      <c r="AU656" s="59"/>
      <c r="AV656" s="59"/>
      <c r="AW656" s="59"/>
      <c r="AX656" s="59"/>
      <c r="AY656" s="59"/>
      <c r="AZ656" s="59"/>
      <c r="BA656" s="59"/>
      <c r="BB656" s="132"/>
      <c r="BC656" s="132"/>
      <c r="BD656" s="132"/>
      <c r="BE656" s="132"/>
      <c r="BF656" s="132"/>
      <c r="BG656" s="132"/>
      <c r="BH656" s="133"/>
      <c r="BI656" s="133"/>
      <c r="BJ656" s="133"/>
      <c r="BK656" s="133"/>
      <c r="BL656" s="133"/>
      <c r="BM656" s="133"/>
      <c r="BN656" s="134" t="str">
        <f t="shared" si="80"/>
        <v/>
      </c>
      <c r="BO656" s="134"/>
      <c r="BP656" s="134"/>
      <c r="BQ656" s="134"/>
      <c r="BR656" s="134"/>
      <c r="BS656" s="134"/>
      <c r="BT656" s="44"/>
      <c r="BX656" s="16"/>
      <c r="BY656" s="16"/>
      <c r="BZ656" s="16"/>
    </row>
    <row r="657" spans="6:78" ht="12.75" hidden="1" x14ac:dyDescent="0.2">
      <c r="F657" s="14">
        <f t="shared" si="81"/>
        <v>0</v>
      </c>
      <c r="W657" s="14">
        <f t="shared" si="78"/>
        <v>1</v>
      </c>
      <c r="X657" s="14" t="str">
        <f t="shared" si="79"/>
        <v>0</v>
      </c>
      <c r="AA657" s="50"/>
      <c r="AE657" s="136"/>
      <c r="AF657" s="136"/>
      <c r="AG657" s="136"/>
      <c r="AH657" s="136"/>
      <c r="AI657" s="136"/>
      <c r="AJ657" s="136"/>
      <c r="AK657" s="136"/>
      <c r="AL657" s="136"/>
      <c r="AM657" s="136"/>
      <c r="AN657" s="63"/>
      <c r="AO657" s="62"/>
      <c r="AP657" s="62"/>
      <c r="AQ657" s="62"/>
      <c r="AR657" s="62"/>
      <c r="AS657" s="62"/>
      <c r="AT657" s="63"/>
      <c r="AU657" s="64"/>
      <c r="AV657" s="64"/>
      <c r="AW657" s="64"/>
      <c r="AX657" s="64"/>
      <c r="AY657" s="64"/>
      <c r="AZ657" s="64"/>
      <c r="BA657" s="64"/>
      <c r="BB657" s="137"/>
      <c r="BC657" s="137"/>
      <c r="BD657" s="137"/>
      <c r="BE657" s="137"/>
      <c r="BF657" s="137"/>
      <c r="BG657" s="137"/>
      <c r="BH657" s="138"/>
      <c r="BI657" s="138"/>
      <c r="BJ657" s="138"/>
      <c r="BK657" s="138"/>
      <c r="BL657" s="138"/>
      <c r="BM657" s="138"/>
      <c r="BN657" s="139" t="str">
        <f t="shared" si="80"/>
        <v/>
      </c>
      <c r="BO657" s="139"/>
      <c r="BP657" s="139"/>
      <c r="BQ657" s="139"/>
      <c r="BR657" s="139"/>
      <c r="BS657" s="139"/>
      <c r="BT657" s="44"/>
      <c r="BX657" s="16"/>
      <c r="BY657" s="16"/>
      <c r="BZ657" s="16"/>
    </row>
    <row r="658" spans="6:78" ht="12.75" hidden="1" x14ac:dyDescent="0.2">
      <c r="F658" s="14">
        <f t="shared" si="81"/>
        <v>0</v>
      </c>
      <c r="W658" s="14">
        <f t="shared" si="78"/>
        <v>1</v>
      </c>
      <c r="X658" s="14" t="str">
        <f t="shared" si="79"/>
        <v>0</v>
      </c>
      <c r="AA658" s="50"/>
      <c r="AE658" s="131"/>
      <c r="AF658" s="131"/>
      <c r="AG658" s="131"/>
      <c r="AH658" s="131"/>
      <c r="AI658" s="131"/>
      <c r="AJ658" s="131"/>
      <c r="AK658" s="131"/>
      <c r="AL658" s="131"/>
      <c r="AM658" s="131"/>
      <c r="AN658" s="60"/>
      <c r="AO658" s="53"/>
      <c r="AP658" s="53"/>
      <c r="AQ658" s="53"/>
      <c r="AR658" s="53"/>
      <c r="AS658" s="53"/>
      <c r="AT658" s="61"/>
      <c r="AU658" s="59"/>
      <c r="AV658" s="59"/>
      <c r="AW658" s="59"/>
      <c r="AX658" s="59"/>
      <c r="AY658" s="59"/>
      <c r="AZ658" s="59"/>
      <c r="BA658" s="59"/>
      <c r="BB658" s="132"/>
      <c r="BC658" s="132"/>
      <c r="BD658" s="132"/>
      <c r="BE658" s="132"/>
      <c r="BF658" s="132"/>
      <c r="BG658" s="132"/>
      <c r="BH658" s="133"/>
      <c r="BI658" s="133"/>
      <c r="BJ658" s="133"/>
      <c r="BK658" s="133"/>
      <c r="BL658" s="133"/>
      <c r="BM658" s="133"/>
      <c r="BN658" s="134" t="str">
        <f t="shared" si="80"/>
        <v/>
      </c>
      <c r="BO658" s="134"/>
      <c r="BP658" s="134"/>
      <c r="BQ658" s="134"/>
      <c r="BR658" s="134"/>
      <c r="BS658" s="134"/>
      <c r="BT658" s="44"/>
      <c r="BX658" s="16"/>
      <c r="BY658" s="16"/>
      <c r="BZ658" s="16"/>
    </row>
    <row r="659" spans="6:78" ht="12.75" hidden="1" x14ac:dyDescent="0.2">
      <c r="F659" s="14">
        <f t="shared" si="81"/>
        <v>0</v>
      </c>
      <c r="W659" s="14">
        <f t="shared" si="78"/>
        <v>1</v>
      </c>
      <c r="X659" s="14" t="str">
        <f t="shared" si="79"/>
        <v>0</v>
      </c>
      <c r="AA659" s="50"/>
      <c r="AE659" s="136"/>
      <c r="AF659" s="136"/>
      <c r="AG659" s="136"/>
      <c r="AH659" s="136"/>
      <c r="AI659" s="136"/>
      <c r="AJ659" s="136"/>
      <c r="AK659" s="136"/>
      <c r="AL659" s="136"/>
      <c r="AM659" s="136"/>
      <c r="AN659" s="63"/>
      <c r="AO659" s="62"/>
      <c r="AP659" s="62"/>
      <c r="AQ659" s="62"/>
      <c r="AR659" s="62"/>
      <c r="AS659" s="62"/>
      <c r="AT659" s="63"/>
      <c r="AU659" s="64"/>
      <c r="AV659" s="64"/>
      <c r="AW659" s="64"/>
      <c r="AX659" s="64"/>
      <c r="AY659" s="64"/>
      <c r="AZ659" s="64"/>
      <c r="BA659" s="64"/>
      <c r="BB659" s="137"/>
      <c r="BC659" s="137"/>
      <c r="BD659" s="137"/>
      <c r="BE659" s="137"/>
      <c r="BF659" s="137"/>
      <c r="BG659" s="137"/>
      <c r="BH659" s="138"/>
      <c r="BI659" s="138"/>
      <c r="BJ659" s="138"/>
      <c r="BK659" s="138"/>
      <c r="BL659" s="138"/>
      <c r="BM659" s="138"/>
      <c r="BN659" s="139" t="str">
        <f t="shared" si="80"/>
        <v/>
      </c>
      <c r="BO659" s="139"/>
      <c r="BP659" s="139"/>
      <c r="BQ659" s="139"/>
      <c r="BR659" s="139"/>
      <c r="BS659" s="139"/>
      <c r="BT659" s="44"/>
      <c r="BX659" s="16"/>
      <c r="BY659" s="16"/>
      <c r="BZ659" s="16"/>
    </row>
    <row r="660" spans="6:78" ht="12.75" hidden="1" x14ac:dyDescent="0.2">
      <c r="F660" s="14">
        <f t="shared" si="81"/>
        <v>0</v>
      </c>
      <c r="W660" s="14">
        <f t="shared" si="78"/>
        <v>1</v>
      </c>
      <c r="X660" s="14" t="str">
        <f t="shared" si="79"/>
        <v>0</v>
      </c>
      <c r="AA660" s="50"/>
      <c r="AE660" s="131"/>
      <c r="AF660" s="131"/>
      <c r="AG660" s="131"/>
      <c r="AH660" s="131"/>
      <c r="AI660" s="131"/>
      <c r="AJ660" s="131"/>
      <c r="AK660" s="131"/>
      <c r="AL660" s="131"/>
      <c r="AM660" s="131"/>
      <c r="AN660" s="60"/>
      <c r="AO660" s="53"/>
      <c r="AP660" s="53"/>
      <c r="AQ660" s="53"/>
      <c r="AR660" s="53"/>
      <c r="AS660" s="53"/>
      <c r="AT660" s="61"/>
      <c r="AU660" s="59"/>
      <c r="AV660" s="59"/>
      <c r="AW660" s="59"/>
      <c r="AX660" s="59"/>
      <c r="AY660" s="59"/>
      <c r="AZ660" s="59"/>
      <c r="BA660" s="59"/>
      <c r="BB660" s="132"/>
      <c r="BC660" s="132"/>
      <c r="BD660" s="132"/>
      <c r="BE660" s="132"/>
      <c r="BF660" s="132"/>
      <c r="BG660" s="132"/>
      <c r="BH660" s="133"/>
      <c r="BI660" s="133"/>
      <c r="BJ660" s="133"/>
      <c r="BK660" s="133"/>
      <c r="BL660" s="133"/>
      <c r="BM660" s="133"/>
      <c r="BN660" s="134" t="str">
        <f t="shared" si="80"/>
        <v/>
      </c>
      <c r="BO660" s="134"/>
      <c r="BP660" s="134"/>
      <c r="BQ660" s="134"/>
      <c r="BR660" s="134"/>
      <c r="BS660" s="134"/>
      <c r="BT660" s="44"/>
      <c r="BX660" s="16"/>
      <c r="BY660" s="16"/>
      <c r="BZ660" s="16"/>
    </row>
    <row r="661" spans="6:78" ht="12.75" hidden="1" x14ac:dyDescent="0.2">
      <c r="F661" s="14">
        <f t="shared" si="81"/>
        <v>0</v>
      </c>
      <c r="W661" s="14">
        <f t="shared" si="78"/>
        <v>1</v>
      </c>
      <c r="X661" s="14" t="str">
        <f t="shared" si="79"/>
        <v>0</v>
      </c>
      <c r="AA661" s="50"/>
      <c r="AE661" s="136"/>
      <c r="AF661" s="136"/>
      <c r="AG661" s="136"/>
      <c r="AH661" s="136"/>
      <c r="AI661" s="136"/>
      <c r="AJ661" s="136"/>
      <c r="AK661" s="136"/>
      <c r="AL661" s="136"/>
      <c r="AM661" s="136"/>
      <c r="AN661" s="63"/>
      <c r="AO661" s="62"/>
      <c r="AP661" s="62"/>
      <c r="AQ661" s="62"/>
      <c r="AR661" s="62"/>
      <c r="AS661" s="62"/>
      <c r="AT661" s="63"/>
      <c r="AU661" s="64"/>
      <c r="AV661" s="64"/>
      <c r="AW661" s="64"/>
      <c r="AX661" s="64"/>
      <c r="AY661" s="64"/>
      <c r="AZ661" s="64"/>
      <c r="BA661" s="64"/>
      <c r="BB661" s="137"/>
      <c r="BC661" s="137"/>
      <c r="BD661" s="137"/>
      <c r="BE661" s="137"/>
      <c r="BF661" s="137"/>
      <c r="BG661" s="137"/>
      <c r="BH661" s="138"/>
      <c r="BI661" s="138"/>
      <c r="BJ661" s="138"/>
      <c r="BK661" s="138"/>
      <c r="BL661" s="138"/>
      <c r="BM661" s="138"/>
      <c r="BN661" s="139" t="str">
        <f t="shared" si="80"/>
        <v/>
      </c>
      <c r="BO661" s="139"/>
      <c r="BP661" s="139"/>
      <c r="BQ661" s="139"/>
      <c r="BR661" s="139"/>
      <c r="BS661" s="139"/>
      <c r="BT661" s="44"/>
      <c r="BX661" s="16"/>
      <c r="BY661" s="16"/>
      <c r="BZ661" s="16"/>
    </row>
    <row r="662" spans="6:78" ht="12.75" hidden="1" x14ac:dyDescent="0.2">
      <c r="F662" s="14">
        <f t="shared" si="81"/>
        <v>0</v>
      </c>
      <c r="W662" s="14">
        <f t="shared" ref="W662:W664" si="82">IF(F662="","",HLOOKUP(F662,$N$113:$V$119,7,0))</f>
        <v>1</v>
      </c>
      <c r="X662" s="14" t="str">
        <f t="shared" ref="X662:X664" si="83">CONCATENATE(F662,A662,G662)</f>
        <v>0</v>
      </c>
      <c r="AA662" s="50"/>
      <c r="AE662" s="131"/>
      <c r="AF662" s="131"/>
      <c r="AG662" s="131"/>
      <c r="AH662" s="131"/>
      <c r="AI662" s="131"/>
      <c r="AJ662" s="131"/>
      <c r="AK662" s="131"/>
      <c r="AL662" s="131"/>
      <c r="AM662" s="131"/>
      <c r="AN662" s="60"/>
      <c r="AO662" s="53"/>
      <c r="AP662" s="53"/>
      <c r="AQ662" s="53"/>
      <c r="AR662" s="53"/>
      <c r="AS662" s="53"/>
      <c r="AT662" s="61"/>
      <c r="AU662" s="59"/>
      <c r="AV662" s="59"/>
      <c r="AW662" s="59"/>
      <c r="AX662" s="59"/>
      <c r="AY662" s="59"/>
      <c r="AZ662" s="59"/>
      <c r="BA662" s="59"/>
      <c r="BB662" s="132"/>
      <c r="BC662" s="132"/>
      <c r="BD662" s="132"/>
      <c r="BE662" s="132"/>
      <c r="BF662" s="132"/>
      <c r="BG662" s="132"/>
      <c r="BH662" s="133"/>
      <c r="BI662" s="133"/>
      <c r="BJ662" s="133"/>
      <c r="BK662" s="133"/>
      <c r="BL662" s="133"/>
      <c r="BM662" s="133"/>
      <c r="BN662" s="134" t="str">
        <f t="shared" si="80"/>
        <v/>
      </c>
      <c r="BO662" s="134"/>
      <c r="BP662" s="134"/>
      <c r="BQ662" s="134"/>
      <c r="BR662" s="134"/>
      <c r="BS662" s="134"/>
      <c r="BT662" s="44"/>
      <c r="BX662" s="16"/>
      <c r="BY662" s="16"/>
      <c r="BZ662" s="16"/>
    </row>
    <row r="663" spans="6:78" ht="12.75" hidden="1" x14ac:dyDescent="0.2">
      <c r="F663" s="14">
        <f t="shared" si="81"/>
        <v>0</v>
      </c>
      <c r="W663" s="14">
        <f t="shared" si="82"/>
        <v>1</v>
      </c>
      <c r="X663" s="14" t="str">
        <f t="shared" si="83"/>
        <v>0</v>
      </c>
      <c r="AA663" s="50"/>
      <c r="AE663" s="136"/>
      <c r="AF663" s="136"/>
      <c r="AG663" s="136"/>
      <c r="AH663" s="136"/>
      <c r="AI663" s="136"/>
      <c r="AJ663" s="136"/>
      <c r="AK663" s="136"/>
      <c r="AL663" s="136"/>
      <c r="AM663" s="136"/>
      <c r="AN663" s="63"/>
      <c r="AO663" s="62"/>
      <c r="AP663" s="62"/>
      <c r="AQ663" s="62"/>
      <c r="AR663" s="62"/>
      <c r="AS663" s="62"/>
      <c r="AT663" s="63"/>
      <c r="AU663" s="64"/>
      <c r="AV663" s="64"/>
      <c r="AW663" s="64"/>
      <c r="AX663" s="64"/>
      <c r="AY663" s="64"/>
      <c r="AZ663" s="64"/>
      <c r="BA663" s="64"/>
      <c r="BB663" s="137"/>
      <c r="BC663" s="137"/>
      <c r="BD663" s="137"/>
      <c r="BE663" s="137"/>
      <c r="BF663" s="137"/>
      <c r="BG663" s="137"/>
      <c r="BH663" s="138"/>
      <c r="BI663" s="138"/>
      <c r="BJ663" s="138"/>
      <c r="BK663" s="138"/>
      <c r="BL663" s="138"/>
      <c r="BM663" s="138"/>
      <c r="BN663" s="139" t="str">
        <f t="shared" si="80"/>
        <v/>
      </c>
      <c r="BO663" s="139"/>
      <c r="BP663" s="139"/>
      <c r="BQ663" s="139"/>
      <c r="BR663" s="139"/>
      <c r="BS663" s="139"/>
      <c r="BT663" s="44"/>
      <c r="BX663" s="16"/>
      <c r="BY663" s="16"/>
      <c r="BZ663" s="16"/>
    </row>
    <row r="664" spans="6:78" ht="12.75" hidden="1" x14ac:dyDescent="0.2">
      <c r="F664" s="14">
        <f t="shared" si="81"/>
        <v>0</v>
      </c>
      <c r="W664" s="14">
        <f t="shared" si="82"/>
        <v>1</v>
      </c>
      <c r="X664" s="14" t="str">
        <f t="shared" si="83"/>
        <v>0</v>
      </c>
      <c r="AA664" s="50"/>
      <c r="AE664" s="131"/>
      <c r="AF664" s="131"/>
      <c r="AG664" s="131"/>
      <c r="AH664" s="131"/>
      <c r="AI664" s="131"/>
      <c r="AJ664" s="131"/>
      <c r="AK664" s="131"/>
      <c r="AL664" s="131"/>
      <c r="AM664" s="131"/>
      <c r="AN664" s="60"/>
      <c r="AO664" s="53"/>
      <c r="AP664" s="53"/>
      <c r="AQ664" s="53"/>
      <c r="AR664" s="53"/>
      <c r="AS664" s="53"/>
      <c r="AT664" s="61"/>
      <c r="AU664" s="59"/>
      <c r="AV664" s="59"/>
      <c r="AW664" s="59"/>
      <c r="AX664" s="59"/>
      <c r="AY664" s="59"/>
      <c r="AZ664" s="59"/>
      <c r="BA664" s="59"/>
      <c r="BB664" s="132"/>
      <c r="BC664" s="132"/>
      <c r="BD664" s="132"/>
      <c r="BE664" s="132"/>
      <c r="BF664" s="132"/>
      <c r="BG664" s="132"/>
      <c r="BH664" s="133"/>
      <c r="BI664" s="133"/>
      <c r="BJ664" s="133"/>
      <c r="BK664" s="133"/>
      <c r="BL664" s="133"/>
      <c r="BM664" s="133"/>
      <c r="BN664" s="134" t="str">
        <f t="shared" si="80"/>
        <v/>
      </c>
      <c r="BO664" s="134"/>
      <c r="BP664" s="134"/>
      <c r="BQ664" s="134"/>
      <c r="BR664" s="134"/>
      <c r="BS664" s="134"/>
      <c r="BT664" s="44"/>
      <c r="BX664" s="16"/>
      <c r="BY664" s="16"/>
      <c r="BZ664" s="16"/>
    </row>
    <row r="665" spans="6:78" ht="12.75" hidden="1" x14ac:dyDescent="0.2">
      <c r="F665" s="14">
        <f t="shared" si="81"/>
        <v>0</v>
      </c>
      <c r="W665" s="14">
        <f t="shared" si="78"/>
        <v>1</v>
      </c>
      <c r="X665" s="14" t="str">
        <f t="shared" si="79"/>
        <v>0</v>
      </c>
      <c r="AA665" s="50"/>
      <c r="AE665" s="136"/>
      <c r="AF665" s="136"/>
      <c r="AG665" s="136"/>
      <c r="AH665" s="136"/>
      <c r="AI665" s="136"/>
      <c r="AJ665" s="136"/>
      <c r="AK665" s="136"/>
      <c r="AL665" s="136"/>
      <c r="AM665" s="136"/>
      <c r="AN665" s="63"/>
      <c r="AO665" s="62"/>
      <c r="AP665" s="62"/>
      <c r="AQ665" s="62"/>
      <c r="AR665" s="62"/>
      <c r="AS665" s="62"/>
      <c r="AT665" s="63"/>
      <c r="AU665" s="64"/>
      <c r="AV665" s="64"/>
      <c r="AW665" s="64"/>
      <c r="AX665" s="64"/>
      <c r="AY665" s="64"/>
      <c r="AZ665" s="64"/>
      <c r="BA665" s="64"/>
      <c r="BB665" s="137"/>
      <c r="BC665" s="137"/>
      <c r="BD665" s="137"/>
      <c r="BE665" s="137"/>
      <c r="BF665" s="137"/>
      <c r="BG665" s="137"/>
      <c r="BH665" s="138"/>
      <c r="BI665" s="138"/>
      <c r="BJ665" s="138"/>
      <c r="BK665" s="138"/>
      <c r="BL665" s="138"/>
      <c r="BM665" s="138"/>
      <c r="BN665" s="139" t="str">
        <f t="shared" si="80"/>
        <v/>
      </c>
      <c r="BO665" s="139"/>
      <c r="BP665" s="139"/>
      <c r="BQ665" s="139"/>
      <c r="BR665" s="139"/>
      <c r="BS665" s="139"/>
      <c r="BT665" s="44"/>
      <c r="BX665" s="16"/>
      <c r="BY665" s="16"/>
      <c r="BZ665" s="16"/>
    </row>
    <row r="666" spans="6:78" ht="12.75" hidden="1" x14ac:dyDescent="0.2">
      <c r="F666" s="14">
        <f t="shared" si="81"/>
        <v>0</v>
      </c>
      <c r="W666" s="14">
        <f t="shared" si="78"/>
        <v>1</v>
      </c>
      <c r="X666" s="14" t="str">
        <f t="shared" si="79"/>
        <v>0</v>
      </c>
      <c r="AA666" s="50"/>
      <c r="AE666" s="131"/>
      <c r="AF666" s="131"/>
      <c r="AG666" s="131"/>
      <c r="AH666" s="131"/>
      <c r="AI666" s="131"/>
      <c r="AJ666" s="131"/>
      <c r="AK666" s="131"/>
      <c r="AL666" s="131"/>
      <c r="AM666" s="131"/>
      <c r="AN666" s="60"/>
      <c r="AO666" s="53"/>
      <c r="AP666" s="53"/>
      <c r="AQ666" s="53"/>
      <c r="AR666" s="53"/>
      <c r="AS666" s="53"/>
      <c r="AT666" s="61"/>
      <c r="AU666" s="59"/>
      <c r="AV666" s="59"/>
      <c r="AW666" s="59"/>
      <c r="AX666" s="59"/>
      <c r="AY666" s="59"/>
      <c r="AZ666" s="59"/>
      <c r="BA666" s="59"/>
      <c r="BB666" s="132"/>
      <c r="BC666" s="132"/>
      <c r="BD666" s="132"/>
      <c r="BE666" s="132"/>
      <c r="BF666" s="132"/>
      <c r="BG666" s="132"/>
      <c r="BH666" s="133"/>
      <c r="BI666" s="133"/>
      <c r="BJ666" s="133"/>
      <c r="BK666" s="133"/>
      <c r="BL666" s="133"/>
      <c r="BM666" s="133"/>
      <c r="BN666" s="134" t="str">
        <f t="shared" si="80"/>
        <v/>
      </c>
      <c r="BO666" s="134"/>
      <c r="BP666" s="134"/>
      <c r="BQ666" s="134"/>
      <c r="BR666" s="134"/>
      <c r="BS666" s="134"/>
      <c r="BT666" s="44"/>
      <c r="BX666" s="16"/>
      <c r="BY666" s="16"/>
      <c r="BZ666" s="16"/>
    </row>
    <row r="667" spans="6:78" ht="12.75" hidden="1" x14ac:dyDescent="0.2">
      <c r="F667" s="14">
        <f t="shared" si="81"/>
        <v>0</v>
      </c>
      <c r="W667" s="14">
        <f t="shared" si="78"/>
        <v>1</v>
      </c>
      <c r="X667" s="14" t="str">
        <f t="shared" si="79"/>
        <v>0</v>
      </c>
      <c r="AA667" s="50"/>
      <c r="AE667" s="136"/>
      <c r="AF667" s="136"/>
      <c r="AG667" s="136"/>
      <c r="AH667" s="136"/>
      <c r="AI667" s="136"/>
      <c r="AJ667" s="136"/>
      <c r="AK667" s="136"/>
      <c r="AL667" s="136"/>
      <c r="AM667" s="136"/>
      <c r="AN667" s="63"/>
      <c r="AO667" s="62"/>
      <c r="AP667" s="62"/>
      <c r="AQ667" s="62"/>
      <c r="AR667" s="62"/>
      <c r="AS667" s="62"/>
      <c r="AT667" s="63"/>
      <c r="AU667" s="64"/>
      <c r="AV667" s="64"/>
      <c r="AW667" s="64"/>
      <c r="AX667" s="64"/>
      <c r="AY667" s="64"/>
      <c r="AZ667" s="64"/>
      <c r="BA667" s="64"/>
      <c r="BB667" s="137"/>
      <c r="BC667" s="137"/>
      <c r="BD667" s="137"/>
      <c r="BE667" s="137"/>
      <c r="BF667" s="137"/>
      <c r="BG667" s="137"/>
      <c r="BH667" s="138"/>
      <c r="BI667" s="138"/>
      <c r="BJ667" s="138"/>
      <c r="BK667" s="138"/>
      <c r="BL667" s="138"/>
      <c r="BM667" s="138"/>
      <c r="BN667" s="139" t="str">
        <f t="shared" si="80"/>
        <v/>
      </c>
      <c r="BO667" s="139"/>
      <c r="BP667" s="139"/>
      <c r="BQ667" s="139"/>
      <c r="BR667" s="139"/>
      <c r="BS667" s="139"/>
      <c r="BT667" s="44"/>
      <c r="BX667" s="16"/>
      <c r="BY667" s="16"/>
      <c r="BZ667" s="16"/>
    </row>
    <row r="668" spans="6:78" ht="12.75" hidden="1" x14ac:dyDescent="0.2">
      <c r="F668" s="14">
        <f t="shared" si="81"/>
        <v>0</v>
      </c>
      <c r="W668" s="14">
        <f t="shared" si="78"/>
        <v>1</v>
      </c>
      <c r="X668" s="14" t="str">
        <f t="shared" si="79"/>
        <v>0</v>
      </c>
      <c r="AA668" s="50"/>
      <c r="AE668" s="131"/>
      <c r="AF668" s="131"/>
      <c r="AG668" s="131"/>
      <c r="AH668" s="131"/>
      <c r="AI668" s="131"/>
      <c r="AJ668" s="131"/>
      <c r="AK668" s="131"/>
      <c r="AL668" s="131"/>
      <c r="AM668" s="131"/>
      <c r="AN668" s="60"/>
      <c r="AO668" s="53"/>
      <c r="AP668" s="53"/>
      <c r="AQ668" s="53"/>
      <c r="AR668" s="53"/>
      <c r="AS668" s="53"/>
      <c r="AT668" s="61"/>
      <c r="AU668" s="59"/>
      <c r="AV668" s="59"/>
      <c r="AW668" s="59"/>
      <c r="AX668" s="59"/>
      <c r="AY668" s="59"/>
      <c r="AZ668" s="59"/>
      <c r="BA668" s="59"/>
      <c r="BB668" s="132"/>
      <c r="BC668" s="132"/>
      <c r="BD668" s="132"/>
      <c r="BE668" s="132"/>
      <c r="BF668" s="132"/>
      <c r="BG668" s="132"/>
      <c r="BH668" s="133"/>
      <c r="BI668" s="133"/>
      <c r="BJ668" s="133"/>
      <c r="BK668" s="133"/>
      <c r="BL668" s="133"/>
      <c r="BM668" s="133"/>
      <c r="BN668" s="134" t="str">
        <f t="shared" si="80"/>
        <v/>
      </c>
      <c r="BO668" s="134"/>
      <c r="BP668" s="134"/>
      <c r="BQ668" s="134"/>
      <c r="BR668" s="134"/>
      <c r="BS668" s="134"/>
      <c r="BT668" s="44"/>
      <c r="BX668" s="16"/>
      <c r="BY668" s="16"/>
      <c r="BZ668" s="16"/>
    </row>
    <row r="669" spans="6:78" ht="12.75" hidden="1" x14ac:dyDescent="0.2">
      <c r="F669" s="14">
        <f t="shared" si="81"/>
        <v>0</v>
      </c>
      <c r="W669" s="14">
        <f t="shared" si="78"/>
        <v>1</v>
      </c>
      <c r="X669" s="14" t="str">
        <f t="shared" si="79"/>
        <v>0</v>
      </c>
      <c r="AA669" s="50"/>
      <c r="AE669" s="136"/>
      <c r="AF669" s="136"/>
      <c r="AG669" s="136"/>
      <c r="AH669" s="136"/>
      <c r="AI669" s="136"/>
      <c r="AJ669" s="136"/>
      <c r="AK669" s="136"/>
      <c r="AL669" s="136"/>
      <c r="AM669" s="136"/>
      <c r="AN669" s="63"/>
      <c r="AO669" s="62"/>
      <c r="AP669" s="62"/>
      <c r="AQ669" s="62"/>
      <c r="AR669" s="62"/>
      <c r="AS669" s="62"/>
      <c r="AT669" s="63"/>
      <c r="AU669" s="64"/>
      <c r="AV669" s="64"/>
      <c r="AW669" s="64"/>
      <c r="AX669" s="64"/>
      <c r="AY669" s="64"/>
      <c r="AZ669" s="64"/>
      <c r="BA669" s="64"/>
      <c r="BB669" s="137"/>
      <c r="BC669" s="137"/>
      <c r="BD669" s="137"/>
      <c r="BE669" s="137"/>
      <c r="BF669" s="137"/>
      <c r="BG669" s="137"/>
      <c r="BH669" s="138"/>
      <c r="BI669" s="138"/>
      <c r="BJ669" s="138"/>
      <c r="BK669" s="138"/>
      <c r="BL669" s="138"/>
      <c r="BM669" s="138"/>
      <c r="BN669" s="139" t="str">
        <f t="shared" si="80"/>
        <v/>
      </c>
      <c r="BO669" s="139"/>
      <c r="BP669" s="139"/>
      <c r="BQ669" s="139"/>
      <c r="BR669" s="139"/>
      <c r="BS669" s="139"/>
      <c r="BT669" s="44"/>
      <c r="BX669" s="16"/>
      <c r="BY669" s="16"/>
      <c r="BZ669" s="16"/>
    </row>
    <row r="670" spans="6:78" ht="12.75" hidden="1" x14ac:dyDescent="0.2">
      <c r="F670" s="14">
        <f t="shared" si="81"/>
        <v>0</v>
      </c>
      <c r="W670" s="14">
        <f t="shared" si="78"/>
        <v>1</v>
      </c>
      <c r="X670" s="14" t="str">
        <f t="shared" si="79"/>
        <v>0</v>
      </c>
      <c r="AA670" s="50"/>
      <c r="AE670" s="131"/>
      <c r="AF670" s="131"/>
      <c r="AG670" s="131"/>
      <c r="AH670" s="131"/>
      <c r="AI670" s="131"/>
      <c r="AJ670" s="131"/>
      <c r="AK670" s="131"/>
      <c r="AL670" s="131"/>
      <c r="AM670" s="131"/>
      <c r="AN670" s="60"/>
      <c r="AO670" s="53"/>
      <c r="AP670" s="53"/>
      <c r="AQ670" s="53"/>
      <c r="AR670" s="53"/>
      <c r="AS670" s="53"/>
      <c r="AT670" s="61"/>
      <c r="AU670" s="59"/>
      <c r="AV670" s="59"/>
      <c r="AW670" s="59"/>
      <c r="AX670" s="59"/>
      <c r="AY670" s="59"/>
      <c r="AZ670" s="59"/>
      <c r="BA670" s="59"/>
      <c r="BB670" s="132"/>
      <c r="BC670" s="132"/>
      <c r="BD670" s="132"/>
      <c r="BE670" s="132"/>
      <c r="BF670" s="132"/>
      <c r="BG670" s="132"/>
      <c r="BH670" s="133"/>
      <c r="BI670" s="133"/>
      <c r="BJ670" s="133"/>
      <c r="BK670" s="133"/>
      <c r="BL670" s="133"/>
      <c r="BM670" s="133"/>
      <c r="BN670" s="134" t="str">
        <f t="shared" si="80"/>
        <v/>
      </c>
      <c r="BO670" s="134"/>
      <c r="BP670" s="134"/>
      <c r="BQ670" s="134"/>
      <c r="BR670" s="134"/>
      <c r="BS670" s="134"/>
      <c r="BT670" s="44"/>
      <c r="BX670" s="16"/>
      <c r="BY670" s="16"/>
      <c r="BZ670" s="16"/>
    </row>
    <row r="671" spans="6:78" ht="12.75" hidden="1" x14ac:dyDescent="0.2">
      <c r="F671" s="14">
        <f t="shared" si="81"/>
        <v>0</v>
      </c>
      <c r="W671" s="14">
        <f t="shared" si="78"/>
        <v>1</v>
      </c>
      <c r="X671" s="14" t="str">
        <f t="shared" si="79"/>
        <v>0</v>
      </c>
      <c r="AA671" s="50"/>
      <c r="AE671" s="136"/>
      <c r="AF671" s="136"/>
      <c r="AG671" s="136"/>
      <c r="AH671" s="136"/>
      <c r="AI671" s="136"/>
      <c r="AJ671" s="136"/>
      <c r="AK671" s="136"/>
      <c r="AL671" s="136"/>
      <c r="AM671" s="136"/>
      <c r="AN671" s="63"/>
      <c r="AO671" s="62"/>
      <c r="AP671" s="62"/>
      <c r="AQ671" s="62"/>
      <c r="AR671" s="62"/>
      <c r="AS671" s="62"/>
      <c r="AT671" s="63"/>
      <c r="AU671" s="64"/>
      <c r="AV671" s="64"/>
      <c r="AW671" s="64"/>
      <c r="AX671" s="64"/>
      <c r="AY671" s="64"/>
      <c r="AZ671" s="64"/>
      <c r="BA671" s="64"/>
      <c r="BB671" s="137"/>
      <c r="BC671" s="137"/>
      <c r="BD671" s="137"/>
      <c r="BE671" s="137"/>
      <c r="BF671" s="137"/>
      <c r="BG671" s="137"/>
      <c r="BH671" s="138"/>
      <c r="BI671" s="138"/>
      <c r="BJ671" s="138"/>
      <c r="BK671" s="138"/>
      <c r="BL671" s="138"/>
      <c r="BM671" s="138"/>
      <c r="BN671" s="139" t="str">
        <f t="shared" si="80"/>
        <v/>
      </c>
      <c r="BO671" s="139"/>
      <c r="BP671" s="139"/>
      <c r="BQ671" s="139"/>
      <c r="BR671" s="139"/>
      <c r="BS671" s="139"/>
      <c r="BT671" s="44"/>
      <c r="BX671" s="16"/>
      <c r="BY671" s="16"/>
      <c r="BZ671" s="16"/>
    </row>
    <row r="672" spans="6:78" ht="12.75" hidden="1" x14ac:dyDescent="0.2">
      <c r="F672" s="14">
        <f t="shared" si="81"/>
        <v>0</v>
      </c>
      <c r="W672" s="14">
        <f t="shared" si="78"/>
        <v>1</v>
      </c>
      <c r="X672" s="14" t="str">
        <f t="shared" si="79"/>
        <v>0</v>
      </c>
      <c r="AA672" s="50"/>
      <c r="AE672" s="131"/>
      <c r="AF672" s="131"/>
      <c r="AG672" s="131"/>
      <c r="AH672" s="131"/>
      <c r="AI672" s="131"/>
      <c r="AJ672" s="131"/>
      <c r="AK672" s="131"/>
      <c r="AL672" s="131"/>
      <c r="AM672" s="131"/>
      <c r="AN672" s="60"/>
      <c r="AO672" s="53"/>
      <c r="AP672" s="53"/>
      <c r="AQ672" s="53"/>
      <c r="AR672" s="53"/>
      <c r="AS672" s="53"/>
      <c r="AT672" s="61"/>
      <c r="AU672" s="59"/>
      <c r="AV672" s="59"/>
      <c r="AW672" s="59"/>
      <c r="AX672" s="59"/>
      <c r="AY672" s="59"/>
      <c r="AZ672" s="59"/>
      <c r="BA672" s="59"/>
      <c r="BB672" s="132"/>
      <c r="BC672" s="132"/>
      <c r="BD672" s="132"/>
      <c r="BE672" s="132"/>
      <c r="BF672" s="132"/>
      <c r="BG672" s="132"/>
      <c r="BH672" s="133"/>
      <c r="BI672" s="133"/>
      <c r="BJ672" s="133"/>
      <c r="BK672" s="133"/>
      <c r="BL672" s="133"/>
      <c r="BM672" s="133"/>
      <c r="BN672" s="134" t="str">
        <f t="shared" si="80"/>
        <v/>
      </c>
      <c r="BO672" s="134"/>
      <c r="BP672" s="134"/>
      <c r="BQ672" s="134"/>
      <c r="BR672" s="134"/>
      <c r="BS672" s="134"/>
      <c r="BT672" s="44"/>
      <c r="BX672" s="16"/>
      <c r="BY672" s="16"/>
      <c r="BZ672" s="16"/>
    </row>
    <row r="673" spans="6:78" ht="12.75" hidden="1" x14ac:dyDescent="0.2">
      <c r="F673" s="14">
        <f t="shared" si="81"/>
        <v>0</v>
      </c>
      <c r="W673" s="14">
        <f t="shared" si="78"/>
        <v>1</v>
      </c>
      <c r="X673" s="14" t="str">
        <f t="shared" si="79"/>
        <v>0</v>
      </c>
      <c r="AA673" s="50"/>
      <c r="AE673" s="136"/>
      <c r="AF673" s="136"/>
      <c r="AG673" s="136"/>
      <c r="AH673" s="136"/>
      <c r="AI673" s="136"/>
      <c r="AJ673" s="136"/>
      <c r="AK673" s="136"/>
      <c r="AL673" s="136"/>
      <c r="AM673" s="136"/>
      <c r="AN673" s="63"/>
      <c r="AO673" s="62"/>
      <c r="AP673" s="62"/>
      <c r="AQ673" s="62"/>
      <c r="AR673" s="62"/>
      <c r="AS673" s="62"/>
      <c r="AT673" s="63"/>
      <c r="AU673" s="64"/>
      <c r="AV673" s="64"/>
      <c r="AW673" s="64"/>
      <c r="AX673" s="64"/>
      <c r="AY673" s="64"/>
      <c r="AZ673" s="64"/>
      <c r="BA673" s="64"/>
      <c r="BB673" s="137"/>
      <c r="BC673" s="137"/>
      <c r="BD673" s="137"/>
      <c r="BE673" s="137"/>
      <c r="BF673" s="137"/>
      <c r="BG673" s="137"/>
      <c r="BH673" s="138"/>
      <c r="BI673" s="138"/>
      <c r="BJ673" s="138"/>
      <c r="BK673" s="138"/>
      <c r="BL673" s="138"/>
      <c r="BM673" s="138"/>
      <c r="BN673" s="139" t="str">
        <f t="shared" si="80"/>
        <v/>
      </c>
      <c r="BO673" s="139"/>
      <c r="BP673" s="139"/>
      <c r="BQ673" s="139"/>
      <c r="BR673" s="139"/>
      <c r="BS673" s="139"/>
      <c r="BT673" s="44"/>
      <c r="BX673" s="16"/>
      <c r="BY673" s="16"/>
      <c r="BZ673" s="16"/>
    </row>
    <row r="674" spans="6:78" ht="12.75" hidden="1" x14ac:dyDescent="0.2">
      <c r="F674" s="14">
        <f t="shared" si="81"/>
        <v>0</v>
      </c>
      <c r="W674" s="14">
        <f t="shared" si="78"/>
        <v>1</v>
      </c>
      <c r="X674" s="14" t="str">
        <f t="shared" si="79"/>
        <v>0</v>
      </c>
      <c r="AA674" s="50"/>
      <c r="AE674" s="131"/>
      <c r="AF674" s="131"/>
      <c r="AG674" s="131"/>
      <c r="AH674" s="131"/>
      <c r="AI674" s="131"/>
      <c r="AJ674" s="131"/>
      <c r="AK674" s="131"/>
      <c r="AL674" s="131"/>
      <c r="AM674" s="131"/>
      <c r="AN674" s="60"/>
      <c r="AO674" s="53"/>
      <c r="AP674" s="53"/>
      <c r="AQ674" s="53"/>
      <c r="AR674" s="53"/>
      <c r="AS674" s="53"/>
      <c r="AT674" s="61"/>
      <c r="AU674" s="59"/>
      <c r="AV674" s="59"/>
      <c r="AW674" s="59"/>
      <c r="AX674" s="59"/>
      <c r="AY674" s="59"/>
      <c r="AZ674" s="59"/>
      <c r="BA674" s="59"/>
      <c r="BB674" s="132"/>
      <c r="BC674" s="132"/>
      <c r="BD674" s="132"/>
      <c r="BE674" s="132"/>
      <c r="BF674" s="132"/>
      <c r="BG674" s="132"/>
      <c r="BH674" s="133"/>
      <c r="BI674" s="133"/>
      <c r="BJ674" s="133"/>
      <c r="BK674" s="133"/>
      <c r="BL674" s="133"/>
      <c r="BM674" s="133"/>
      <c r="BN674" s="134" t="str">
        <f t="shared" si="80"/>
        <v/>
      </c>
      <c r="BO674" s="134"/>
      <c r="BP674" s="134"/>
      <c r="BQ674" s="134"/>
      <c r="BR674" s="134"/>
      <c r="BS674" s="134"/>
      <c r="BT674" s="44"/>
      <c r="BX674" s="16"/>
      <c r="BY674" s="16"/>
      <c r="BZ674" s="16"/>
    </row>
    <row r="675" spans="6:78" ht="13.5" hidden="1" thickBot="1" x14ac:dyDescent="0.25">
      <c r="F675" s="14">
        <f t="shared" si="81"/>
        <v>0</v>
      </c>
      <c r="W675" s="14">
        <f t="shared" si="78"/>
        <v>1</v>
      </c>
      <c r="X675" s="14" t="str">
        <f t="shared" si="79"/>
        <v>0</v>
      </c>
      <c r="AA675" s="50"/>
      <c r="AE675" s="136"/>
      <c r="AF675" s="136"/>
      <c r="AG675" s="136"/>
      <c r="AH675" s="136"/>
      <c r="AI675" s="136"/>
      <c r="AJ675" s="136"/>
      <c r="AK675" s="136"/>
      <c r="AL675" s="136"/>
      <c r="AM675" s="136"/>
      <c r="AN675" s="63"/>
      <c r="AO675" s="62"/>
      <c r="AP675" s="62"/>
      <c r="AQ675" s="62"/>
      <c r="AR675" s="62"/>
      <c r="AS675" s="62"/>
      <c r="AT675" s="63"/>
      <c r="AU675" s="64"/>
      <c r="AV675" s="64"/>
      <c r="AW675" s="64"/>
      <c r="AX675" s="64"/>
      <c r="AY675" s="64"/>
      <c r="AZ675" s="64"/>
      <c r="BA675" s="64"/>
      <c r="BB675" s="137"/>
      <c r="BC675" s="137"/>
      <c r="BD675" s="137"/>
      <c r="BE675" s="137"/>
      <c r="BF675" s="137"/>
      <c r="BG675" s="137"/>
      <c r="BH675" s="138"/>
      <c r="BI675" s="138"/>
      <c r="BJ675" s="138"/>
      <c r="BK675" s="138"/>
      <c r="BL675" s="138"/>
      <c r="BM675" s="138"/>
      <c r="BN675" s="144" t="str">
        <f t="shared" si="80"/>
        <v/>
      </c>
      <c r="BO675" s="144"/>
      <c r="BP675" s="144"/>
      <c r="BQ675" s="144"/>
      <c r="BR675" s="144"/>
      <c r="BS675" s="144"/>
      <c r="BT675" s="44"/>
      <c r="BX675" s="16"/>
      <c r="BY675" s="16"/>
      <c r="BZ675" s="16"/>
    </row>
    <row r="676" spans="6:78" ht="11.25" customHeight="1" x14ac:dyDescent="0.2">
      <c r="AE676" s="80"/>
      <c r="AF676" s="79"/>
      <c r="AG676" s="79"/>
      <c r="AH676" s="79"/>
      <c r="AI676" s="79"/>
      <c r="AJ676" s="79"/>
      <c r="AK676" s="79"/>
      <c r="AL676" s="79"/>
      <c r="AM676" s="79"/>
      <c r="AN676" s="79"/>
      <c r="AO676" s="79"/>
      <c r="AP676" s="79"/>
      <c r="AQ676" s="79"/>
      <c r="AR676" s="79"/>
      <c r="AS676" s="79"/>
      <c r="AT676" s="80"/>
      <c r="AU676" s="81"/>
      <c r="AV676" s="81"/>
      <c r="AW676" s="81"/>
      <c r="AX676" s="81"/>
      <c r="AY676" s="81"/>
      <c r="AZ676" s="79"/>
      <c r="BA676" s="79"/>
      <c r="BB676" s="82"/>
      <c r="BC676" s="82"/>
      <c r="BD676" s="82"/>
      <c r="BE676" s="82"/>
      <c r="BF676" s="82"/>
      <c r="BG676" s="82"/>
      <c r="BH676" s="141"/>
      <c r="BI676" s="141"/>
      <c r="BJ676" s="141"/>
      <c r="BK676" s="141"/>
      <c r="BL676" s="141"/>
      <c r="BM676" s="141"/>
      <c r="BN676" s="141"/>
      <c r="BO676" s="141"/>
      <c r="BP676" s="141"/>
      <c r="BQ676" s="141"/>
      <c r="BR676" s="141"/>
      <c r="BS676" s="141"/>
    </row>
    <row r="677" spans="6:78" ht="12" customHeight="1" x14ac:dyDescent="0.2">
      <c r="AE677" s="149" t="s">
        <v>206</v>
      </c>
      <c r="AF677" s="149"/>
      <c r="AG677" s="149"/>
      <c r="AH677" s="149"/>
      <c r="AI677" s="149"/>
      <c r="AJ677" s="149"/>
      <c r="AK677" s="149"/>
      <c r="AL677" s="149"/>
      <c r="AM677" s="149"/>
      <c r="AN677" s="149"/>
      <c r="AO677" s="149"/>
      <c r="AP677" s="149"/>
      <c r="AQ677" s="149"/>
      <c r="AR677" s="149"/>
      <c r="AS677" s="149"/>
      <c r="AT677" s="149"/>
      <c r="AU677" s="149"/>
      <c r="AV677" s="149"/>
      <c r="AW677" s="149"/>
      <c r="AX677" s="149"/>
      <c r="AY677" s="149"/>
      <c r="AZ677" s="149"/>
      <c r="BA677" s="149"/>
      <c r="BB677" s="149"/>
      <c r="BC677" s="149"/>
      <c r="BD677" s="149"/>
      <c r="BE677" s="149"/>
      <c r="BF677" s="149"/>
      <c r="BG677" s="149"/>
      <c r="BH677" s="149"/>
      <c r="BI677" s="149"/>
      <c r="BJ677" s="149"/>
      <c r="BK677" s="149"/>
      <c r="BL677" s="149"/>
      <c r="BM677" s="149"/>
      <c r="BN677" s="149"/>
      <c r="BO677" s="149"/>
      <c r="BP677" s="149"/>
      <c r="BQ677" s="149"/>
      <c r="BR677" s="149"/>
      <c r="BS677" s="149"/>
    </row>
    <row r="678" spans="6:78" ht="12" customHeight="1" x14ac:dyDescent="0.2">
      <c r="AE678" s="149"/>
      <c r="AF678" s="149"/>
      <c r="AG678" s="149"/>
      <c r="AH678" s="149"/>
      <c r="AI678" s="149"/>
      <c r="AJ678" s="149"/>
      <c r="AK678" s="149"/>
      <c r="AL678" s="149"/>
      <c r="AM678" s="149"/>
      <c r="AN678" s="149"/>
      <c r="AO678" s="149"/>
      <c r="AP678" s="149"/>
      <c r="AQ678" s="149"/>
      <c r="AR678" s="149"/>
      <c r="AS678" s="149"/>
      <c r="AT678" s="149"/>
      <c r="AU678" s="149"/>
      <c r="AV678" s="149"/>
      <c r="AW678" s="149"/>
      <c r="AX678" s="149"/>
      <c r="AY678" s="149"/>
      <c r="AZ678" s="149"/>
      <c r="BA678" s="149"/>
      <c r="BB678" s="149"/>
      <c r="BC678" s="149"/>
      <c r="BD678" s="149"/>
      <c r="BE678" s="149"/>
      <c r="BF678" s="149"/>
      <c r="BG678" s="149"/>
      <c r="BH678" s="149"/>
      <c r="BI678" s="149"/>
      <c r="BJ678" s="149"/>
      <c r="BK678" s="149"/>
      <c r="BL678" s="149"/>
      <c r="BM678" s="149"/>
      <c r="BN678" s="149"/>
      <c r="BO678" s="149"/>
      <c r="BP678" s="149"/>
      <c r="BQ678" s="149"/>
      <c r="BR678" s="149"/>
      <c r="BS678" s="149"/>
    </row>
    <row r="679" spans="6:78" ht="12" customHeight="1" x14ac:dyDescent="0.2">
      <c r="AU679" s="48"/>
      <c r="AV679" s="48"/>
      <c r="AW679" s="48"/>
      <c r="AX679" s="48"/>
      <c r="AY679" s="48"/>
    </row>
    <row r="680" spans="6:78" ht="12" customHeight="1" x14ac:dyDescent="0.2">
      <c r="AU680" s="48"/>
      <c r="AV680" s="48"/>
      <c r="AW680" s="48"/>
      <c r="AX680" s="48"/>
      <c r="AY680" s="48"/>
    </row>
    <row r="681" spans="6:78" ht="12" customHeight="1" x14ac:dyDescent="0.2">
      <c r="AU681" s="48"/>
      <c r="AV681" s="48"/>
      <c r="AW681" s="48"/>
      <c r="AX681" s="48"/>
      <c r="AY681" s="48"/>
    </row>
    <row r="682" spans="6:78" ht="12" customHeight="1" x14ac:dyDescent="0.2">
      <c r="AU682" s="48"/>
      <c r="AV682" s="48"/>
      <c r="AW682" s="48"/>
      <c r="AX682" s="48"/>
      <c r="AY682" s="48"/>
    </row>
    <row r="683" spans="6:78" ht="12" customHeight="1" x14ac:dyDescent="0.2">
      <c r="AU683" s="48"/>
      <c r="AV683" s="48"/>
      <c r="AW683" s="48"/>
      <c r="AX683" s="48"/>
      <c r="AY683" s="48"/>
    </row>
    <row r="684" spans="6:78" ht="12" customHeight="1" x14ac:dyDescent="0.2">
      <c r="AU684" s="48"/>
      <c r="AV684" s="48"/>
      <c r="AW684" s="48"/>
      <c r="AX684" s="48"/>
      <c r="AY684" s="48"/>
    </row>
    <row r="685" spans="6:78" ht="12" customHeight="1" x14ac:dyDescent="0.2">
      <c r="AU685" s="48"/>
      <c r="AV685" s="48"/>
      <c r="AW685" s="48"/>
      <c r="AX685" s="48"/>
      <c r="AY685" s="48"/>
    </row>
    <row r="686" spans="6:78" ht="12" customHeight="1" x14ac:dyDescent="0.2">
      <c r="AU686" s="48"/>
      <c r="AV686" s="48"/>
      <c r="AW686" s="48"/>
      <c r="AX686" s="48"/>
      <c r="AY686" s="48"/>
    </row>
    <row r="687" spans="6:78" ht="12" customHeight="1" x14ac:dyDescent="0.2">
      <c r="AU687" s="48"/>
      <c r="AV687" s="48"/>
      <c r="AW687" s="48"/>
      <c r="AX687" s="48"/>
      <c r="AY687" s="48"/>
    </row>
    <row r="688" spans="6:78" ht="12" customHeight="1" x14ac:dyDescent="0.2">
      <c r="AU688" s="48"/>
      <c r="AV688" s="48"/>
      <c r="AW688" s="48"/>
      <c r="AX688" s="48"/>
      <c r="AY688" s="48"/>
    </row>
    <row r="689" spans="47:51" ht="12" customHeight="1" x14ac:dyDescent="0.2">
      <c r="AU689" s="48"/>
      <c r="AV689" s="48"/>
      <c r="AW689" s="48"/>
      <c r="AX689" s="48"/>
      <c r="AY689" s="48"/>
    </row>
    <row r="690" spans="47:51" ht="12" customHeight="1" x14ac:dyDescent="0.2">
      <c r="AU690" s="48"/>
      <c r="AV690" s="48"/>
      <c r="AW690" s="48"/>
      <c r="AX690" s="48"/>
      <c r="AY690" s="48"/>
    </row>
    <row r="691" spans="47:51" ht="12" customHeight="1" x14ac:dyDescent="0.2">
      <c r="AU691" s="48"/>
      <c r="AV691" s="48"/>
      <c r="AW691" s="48"/>
      <c r="AX691" s="48"/>
      <c r="AY691" s="48"/>
    </row>
    <row r="692" spans="47:51" ht="12" customHeight="1" x14ac:dyDescent="0.2">
      <c r="AU692" s="48"/>
      <c r="AV692" s="48"/>
      <c r="AW692" s="48"/>
      <c r="AX692" s="48"/>
      <c r="AY692" s="48"/>
    </row>
    <row r="693" spans="47:51" ht="12" customHeight="1" x14ac:dyDescent="0.2">
      <c r="AU693" s="48"/>
      <c r="AV693" s="48"/>
      <c r="AW693" s="48"/>
      <c r="AX693" s="48"/>
      <c r="AY693" s="48"/>
    </row>
    <row r="694" spans="47:51" ht="12" customHeight="1" x14ac:dyDescent="0.2">
      <c r="AU694" s="48"/>
      <c r="AV694" s="48"/>
      <c r="AW694" s="48"/>
      <c r="AX694" s="48"/>
      <c r="AY694" s="48"/>
    </row>
    <row r="695" spans="47:51" ht="12" customHeight="1" x14ac:dyDescent="0.2">
      <c r="AU695" s="48"/>
      <c r="AV695" s="48"/>
      <c r="AW695" s="48"/>
      <c r="AX695" s="48"/>
      <c r="AY695" s="48"/>
    </row>
    <row r="696" spans="47:51" ht="12" customHeight="1" x14ac:dyDescent="0.2">
      <c r="AU696" s="48"/>
      <c r="AV696" s="48"/>
      <c r="AW696" s="48"/>
      <c r="AX696" s="48"/>
      <c r="AY696" s="48"/>
    </row>
    <row r="697" spans="47:51" ht="12" customHeight="1" x14ac:dyDescent="0.2">
      <c r="AU697" s="48"/>
      <c r="AV697" s="48"/>
      <c r="AW697" s="48"/>
      <c r="AX697" s="48"/>
      <c r="AY697" s="48"/>
    </row>
    <row r="698" spans="47:51" ht="12" customHeight="1" x14ac:dyDescent="0.2">
      <c r="AU698" s="48"/>
      <c r="AV698" s="48"/>
      <c r="AW698" s="48"/>
      <c r="AX698" s="48"/>
      <c r="AY698" s="48"/>
    </row>
    <row r="699" spans="47:51" ht="12" customHeight="1" x14ac:dyDescent="0.2">
      <c r="AU699" s="48"/>
      <c r="AV699" s="48"/>
      <c r="AW699" s="48"/>
      <c r="AX699" s="48"/>
      <c r="AY699" s="48"/>
    </row>
    <row r="700" spans="47:51" ht="12" customHeight="1" x14ac:dyDescent="0.2">
      <c r="AU700" s="48"/>
      <c r="AV700" s="48"/>
      <c r="AW700" s="48"/>
      <c r="AX700" s="48"/>
      <c r="AY700" s="48"/>
    </row>
    <row r="701" spans="47:51" ht="12" customHeight="1" x14ac:dyDescent="0.2">
      <c r="AU701" s="48"/>
      <c r="AV701" s="48"/>
      <c r="AW701" s="48"/>
      <c r="AX701" s="48"/>
      <c r="AY701" s="48"/>
    </row>
    <row r="702" spans="47:51" ht="12" customHeight="1" x14ac:dyDescent="0.2">
      <c r="AU702" s="48"/>
      <c r="AV702" s="48"/>
      <c r="AW702" s="48"/>
      <c r="AX702" s="48"/>
      <c r="AY702" s="48"/>
    </row>
    <row r="703" spans="47:51" ht="12" customHeight="1" x14ac:dyDescent="0.2">
      <c r="AU703" s="48"/>
      <c r="AV703" s="48"/>
      <c r="AW703" s="48"/>
      <c r="AX703" s="48"/>
      <c r="AY703" s="48"/>
    </row>
    <row r="704" spans="47:51" ht="12" customHeight="1" x14ac:dyDescent="0.2">
      <c r="AU704" s="48"/>
      <c r="AV704" s="48"/>
      <c r="AW704" s="48"/>
      <c r="AX704" s="48"/>
      <c r="AY704" s="48"/>
    </row>
    <row r="705" spans="47:51" ht="12" customHeight="1" x14ac:dyDescent="0.2">
      <c r="AU705" s="48"/>
      <c r="AV705" s="48"/>
      <c r="AW705" s="48"/>
      <c r="AX705" s="48"/>
      <c r="AY705" s="48"/>
    </row>
    <row r="706" spans="47:51" ht="12" customHeight="1" x14ac:dyDescent="0.2">
      <c r="AU706" s="48"/>
      <c r="AV706" s="48"/>
      <c r="AW706" s="48"/>
      <c r="AX706" s="48"/>
      <c r="AY706" s="48"/>
    </row>
    <row r="707" spans="47:51" ht="12" customHeight="1" x14ac:dyDescent="0.2">
      <c r="AU707" s="48"/>
      <c r="AV707" s="48"/>
      <c r="AW707" s="48"/>
      <c r="AX707" s="48"/>
      <c r="AY707" s="48"/>
    </row>
    <row r="708" spans="47:51" ht="12" customHeight="1" x14ac:dyDescent="0.2">
      <c r="AU708" s="48"/>
      <c r="AV708" s="48"/>
      <c r="AW708" s="48"/>
      <c r="AX708" s="48"/>
      <c r="AY708" s="48"/>
    </row>
    <row r="709" spans="47:51" ht="12" customHeight="1" x14ac:dyDescent="0.2">
      <c r="AU709" s="48"/>
      <c r="AV709" s="48"/>
      <c r="AW709" s="48"/>
      <c r="AX709" s="48"/>
      <c r="AY709" s="48"/>
    </row>
    <row r="710" spans="47:51" ht="12" customHeight="1" x14ac:dyDescent="0.2">
      <c r="AU710" s="48"/>
      <c r="AV710" s="48"/>
      <c r="AW710" s="48"/>
      <c r="AX710" s="48"/>
      <c r="AY710" s="48"/>
    </row>
    <row r="711" spans="47:51" ht="12" customHeight="1" x14ac:dyDescent="0.2">
      <c r="AU711" s="48"/>
      <c r="AV711" s="48"/>
      <c r="AW711" s="48"/>
      <c r="AX711" s="48"/>
      <c r="AY711" s="48"/>
    </row>
    <row r="712" spans="47:51" ht="12" customHeight="1" x14ac:dyDescent="0.2">
      <c r="AU712" s="48"/>
      <c r="AV712" s="48"/>
      <c r="AW712" s="48"/>
      <c r="AX712" s="48"/>
      <c r="AY712" s="48"/>
    </row>
    <row r="713" spans="47:51" ht="12" customHeight="1" x14ac:dyDescent="0.2">
      <c r="AU713" s="48"/>
      <c r="AV713" s="48"/>
      <c r="AW713" s="48"/>
      <c r="AX713" s="48"/>
      <c r="AY713" s="48"/>
    </row>
    <row r="714" spans="47:51" ht="12" customHeight="1" x14ac:dyDescent="0.2">
      <c r="AU714" s="48"/>
      <c r="AV714" s="48"/>
      <c r="AW714" s="48"/>
      <c r="AX714" s="48"/>
      <c r="AY714" s="48"/>
    </row>
    <row r="715" spans="47:51" ht="12" customHeight="1" x14ac:dyDescent="0.2">
      <c r="AU715" s="48"/>
      <c r="AV715" s="48"/>
      <c r="AW715" s="48"/>
      <c r="AX715" s="48"/>
      <c r="AY715" s="48"/>
    </row>
    <row r="716" spans="47:51" ht="12" customHeight="1" x14ac:dyDescent="0.2">
      <c r="AU716" s="48"/>
      <c r="AV716" s="48"/>
      <c r="AW716" s="48"/>
      <c r="AX716" s="48"/>
      <c r="AY716" s="48"/>
    </row>
    <row r="717" spans="47:51" ht="12" customHeight="1" x14ac:dyDescent="0.2">
      <c r="AU717" s="48"/>
      <c r="AV717" s="48"/>
      <c r="AW717" s="48"/>
      <c r="AX717" s="48"/>
      <c r="AY717" s="48"/>
    </row>
    <row r="718" spans="47:51" ht="12" customHeight="1" x14ac:dyDescent="0.2">
      <c r="AU718" s="48"/>
      <c r="AV718" s="48"/>
      <c r="AW718" s="48"/>
      <c r="AX718" s="48"/>
      <c r="AY718" s="48"/>
    </row>
    <row r="719" spans="47:51" ht="12" customHeight="1" x14ac:dyDescent="0.2">
      <c r="AU719" s="48"/>
      <c r="AV719" s="48"/>
      <c r="AW719" s="48"/>
      <c r="AX719" s="48"/>
      <c r="AY719" s="48"/>
    </row>
    <row r="720" spans="47:51" ht="12" customHeight="1" x14ac:dyDescent="0.2">
      <c r="AU720" s="48"/>
      <c r="AV720" s="48"/>
      <c r="AW720" s="48"/>
      <c r="AX720" s="48"/>
      <c r="AY720" s="48"/>
    </row>
    <row r="721" spans="47:51" ht="12" customHeight="1" x14ac:dyDescent="0.2">
      <c r="AU721" s="48"/>
      <c r="AV721" s="48"/>
      <c r="AW721" s="48"/>
      <c r="AX721" s="48"/>
      <c r="AY721" s="48"/>
    </row>
    <row r="722" spans="47:51" ht="12" customHeight="1" x14ac:dyDescent="0.2">
      <c r="AU722" s="48"/>
      <c r="AV722" s="48"/>
      <c r="AW722" s="48"/>
      <c r="AX722" s="48"/>
      <c r="AY722" s="48"/>
    </row>
    <row r="723" spans="47:51" ht="12" customHeight="1" x14ac:dyDescent="0.2">
      <c r="AU723" s="48"/>
      <c r="AV723" s="48"/>
      <c r="AW723" s="48"/>
      <c r="AX723" s="48"/>
      <c r="AY723" s="48"/>
    </row>
    <row r="724" spans="47:51" ht="12" customHeight="1" x14ac:dyDescent="0.2">
      <c r="AU724" s="48"/>
      <c r="AV724" s="48"/>
      <c r="AW724" s="48"/>
      <c r="AX724" s="48"/>
      <c r="AY724" s="48"/>
    </row>
    <row r="725" spans="47:51" ht="12" customHeight="1" x14ac:dyDescent="0.2">
      <c r="AU725" s="48"/>
      <c r="AV725" s="48"/>
      <c r="AW725" s="48"/>
      <c r="AX725" s="48"/>
      <c r="AY725" s="48"/>
    </row>
    <row r="726" spans="47:51" ht="12" customHeight="1" x14ac:dyDescent="0.2">
      <c r="AU726" s="48"/>
      <c r="AV726" s="48"/>
      <c r="AW726" s="48"/>
      <c r="AX726" s="48"/>
      <c r="AY726" s="48"/>
    </row>
    <row r="727" spans="47:51" ht="12" customHeight="1" x14ac:dyDescent="0.2">
      <c r="AU727" s="48"/>
      <c r="AV727" s="48"/>
      <c r="AW727" s="48"/>
      <c r="AX727" s="48"/>
      <c r="AY727" s="48"/>
    </row>
    <row r="728" spans="47:51" ht="12" customHeight="1" x14ac:dyDescent="0.2">
      <c r="AU728" s="48"/>
      <c r="AV728" s="48"/>
      <c r="AW728" s="48"/>
      <c r="AX728" s="48"/>
      <c r="AY728" s="48"/>
    </row>
    <row r="729" spans="47:51" ht="12" customHeight="1" x14ac:dyDescent="0.2">
      <c r="AU729" s="48"/>
      <c r="AV729" s="48"/>
      <c r="AW729" s="48"/>
      <c r="AX729" s="48"/>
      <c r="AY729" s="48"/>
    </row>
    <row r="730" spans="47:51" ht="12" customHeight="1" x14ac:dyDescent="0.2">
      <c r="AU730" s="48"/>
      <c r="AV730" s="48"/>
      <c r="AW730" s="48"/>
      <c r="AX730" s="48"/>
      <c r="AY730" s="48"/>
    </row>
    <row r="731" spans="47:51" ht="12" customHeight="1" x14ac:dyDescent="0.2">
      <c r="AU731" s="48"/>
      <c r="AV731" s="48"/>
      <c r="AW731" s="48"/>
      <c r="AX731" s="48"/>
      <c r="AY731" s="48"/>
    </row>
    <row r="732" spans="47:51" ht="12" customHeight="1" x14ac:dyDescent="0.2">
      <c r="AU732" s="48"/>
      <c r="AV732" s="48"/>
      <c r="AW732" s="48"/>
      <c r="AX732" s="48"/>
      <c r="AY732" s="48"/>
    </row>
    <row r="733" spans="47:51" ht="12" customHeight="1" x14ac:dyDescent="0.2">
      <c r="AU733" s="48"/>
      <c r="AV733" s="48"/>
      <c r="AW733" s="48"/>
      <c r="AX733" s="48"/>
      <c r="AY733" s="48"/>
    </row>
    <row r="734" spans="47:51" ht="12" customHeight="1" x14ac:dyDescent="0.2">
      <c r="AU734" s="48"/>
      <c r="AV734" s="48"/>
      <c r="AW734" s="48"/>
      <c r="AX734" s="48"/>
      <c r="AY734" s="48"/>
    </row>
    <row r="735" spans="47:51" ht="12" customHeight="1" x14ac:dyDescent="0.2">
      <c r="AU735" s="48"/>
      <c r="AV735" s="48"/>
      <c r="AW735" s="48"/>
      <c r="AX735" s="48"/>
      <c r="AY735" s="48"/>
    </row>
    <row r="736" spans="47:51" ht="12" customHeight="1" x14ac:dyDescent="0.2">
      <c r="AU736" s="48"/>
      <c r="AV736" s="48"/>
      <c r="AW736" s="48"/>
      <c r="AX736" s="48"/>
      <c r="AY736" s="48"/>
    </row>
    <row r="737" spans="47:51" ht="12" customHeight="1" x14ac:dyDescent="0.2">
      <c r="AU737" s="48"/>
      <c r="AV737" s="48"/>
      <c r="AW737" s="48"/>
      <c r="AX737" s="48"/>
      <c r="AY737" s="48"/>
    </row>
    <row r="738" spans="47:51" ht="12" customHeight="1" x14ac:dyDescent="0.2">
      <c r="AU738" s="48"/>
      <c r="AV738" s="48"/>
      <c r="AW738" s="48"/>
      <c r="AX738" s="48"/>
      <c r="AY738" s="48"/>
    </row>
    <row r="739" spans="47:51" ht="12" customHeight="1" x14ac:dyDescent="0.2">
      <c r="AU739" s="48"/>
      <c r="AV739" s="48"/>
      <c r="AW739" s="48"/>
      <c r="AX739" s="48"/>
      <c r="AY739" s="48"/>
    </row>
    <row r="740" spans="47:51" ht="12" customHeight="1" x14ac:dyDescent="0.2">
      <c r="AU740" s="48"/>
      <c r="AV740" s="48"/>
      <c r="AW740" s="48"/>
      <c r="AX740" s="48"/>
      <c r="AY740" s="48"/>
    </row>
    <row r="741" spans="47:51" ht="12" customHeight="1" x14ac:dyDescent="0.2">
      <c r="AU741" s="48"/>
      <c r="AV741" s="48"/>
      <c r="AW741" s="48"/>
      <c r="AX741" s="48"/>
      <c r="AY741" s="48"/>
    </row>
    <row r="742" spans="47:51" ht="12" customHeight="1" x14ac:dyDescent="0.2">
      <c r="AU742" s="48"/>
      <c r="AV742" s="48"/>
      <c r="AW742" s="48"/>
      <c r="AX742" s="48"/>
      <c r="AY742" s="48"/>
    </row>
    <row r="743" spans="47:51" ht="12" customHeight="1" x14ac:dyDescent="0.2">
      <c r="AU743" s="48"/>
      <c r="AV743" s="48"/>
      <c r="AW743" s="48"/>
      <c r="AX743" s="48"/>
      <c r="AY743" s="48"/>
    </row>
    <row r="744" spans="47:51" ht="12" customHeight="1" x14ac:dyDescent="0.2">
      <c r="AU744" s="48"/>
      <c r="AV744" s="48"/>
      <c r="AW744" s="48"/>
      <c r="AX744" s="48"/>
      <c r="AY744" s="48"/>
    </row>
    <row r="745" spans="47:51" ht="12" customHeight="1" x14ac:dyDescent="0.2">
      <c r="AU745" s="48"/>
      <c r="AV745" s="48"/>
      <c r="AW745" s="48"/>
      <c r="AX745" s="48"/>
      <c r="AY745" s="48"/>
    </row>
    <row r="746" spans="47:51" ht="12" customHeight="1" x14ac:dyDescent="0.2">
      <c r="AU746" s="48"/>
      <c r="AV746" s="48"/>
      <c r="AW746" s="48"/>
      <c r="AX746" s="48"/>
      <c r="AY746" s="48"/>
    </row>
    <row r="747" spans="47:51" ht="12" customHeight="1" x14ac:dyDescent="0.2">
      <c r="AU747" s="48"/>
      <c r="AV747" s="48"/>
      <c r="AW747" s="48"/>
      <c r="AX747" s="48"/>
      <c r="AY747" s="48"/>
    </row>
    <row r="748" spans="47:51" ht="12" customHeight="1" x14ac:dyDescent="0.2">
      <c r="AU748" s="48"/>
      <c r="AV748" s="48"/>
      <c r="AW748" s="48"/>
      <c r="AX748" s="48"/>
      <c r="AY748" s="48"/>
    </row>
    <row r="749" spans="47:51" ht="12" customHeight="1" x14ac:dyDescent="0.2">
      <c r="AU749" s="48"/>
      <c r="AV749" s="48"/>
      <c r="AW749" s="48"/>
      <c r="AX749" s="48"/>
      <c r="AY749" s="48"/>
    </row>
    <row r="750" spans="47:51" ht="12" customHeight="1" x14ac:dyDescent="0.2">
      <c r="AU750" s="48"/>
      <c r="AV750" s="48"/>
      <c r="AW750" s="48"/>
      <c r="AX750" s="48"/>
      <c r="AY750" s="48"/>
    </row>
    <row r="751" spans="47:51" ht="12" customHeight="1" x14ac:dyDescent="0.2">
      <c r="AU751" s="48"/>
      <c r="AV751" s="48"/>
      <c r="AW751" s="48"/>
      <c r="AX751" s="48"/>
      <c r="AY751" s="48"/>
    </row>
    <row r="752" spans="47:51" ht="12" customHeight="1" x14ac:dyDescent="0.2">
      <c r="AU752" s="48"/>
      <c r="AV752" s="48"/>
      <c r="AW752" s="48"/>
      <c r="AX752" s="48"/>
      <c r="AY752" s="48"/>
    </row>
    <row r="753" spans="47:51" ht="12" customHeight="1" x14ac:dyDescent="0.2">
      <c r="AU753" s="48"/>
      <c r="AV753" s="48"/>
      <c r="AW753" s="48"/>
      <c r="AX753" s="48"/>
      <c r="AY753" s="48"/>
    </row>
    <row r="754" spans="47:51" ht="12" customHeight="1" x14ac:dyDescent="0.2">
      <c r="AU754" s="48"/>
      <c r="AV754" s="48"/>
      <c r="AW754" s="48"/>
      <c r="AX754" s="48"/>
      <c r="AY754" s="48"/>
    </row>
    <row r="755" spans="47:51" ht="12" customHeight="1" x14ac:dyDescent="0.2">
      <c r="AU755" s="48"/>
      <c r="AV755" s="48"/>
      <c r="AW755" s="48"/>
      <c r="AX755" s="48"/>
      <c r="AY755" s="48"/>
    </row>
    <row r="756" spans="47:51" ht="12" customHeight="1" x14ac:dyDescent="0.2">
      <c r="AU756" s="48"/>
      <c r="AV756" s="48"/>
      <c r="AW756" s="48"/>
      <c r="AX756" s="48"/>
      <c r="AY756" s="48"/>
    </row>
    <row r="757" spans="47:51" ht="12" customHeight="1" x14ac:dyDescent="0.2">
      <c r="AU757" s="48"/>
      <c r="AV757" s="48"/>
      <c r="AW757" s="48"/>
      <c r="AX757" s="48"/>
      <c r="AY757" s="48"/>
    </row>
    <row r="758" spans="47:51" ht="12" customHeight="1" x14ac:dyDescent="0.2">
      <c r="AU758" s="48"/>
      <c r="AV758" s="48"/>
      <c r="AW758" s="48"/>
      <c r="AX758" s="48"/>
      <c r="AY758" s="48"/>
    </row>
    <row r="759" spans="47:51" ht="12" customHeight="1" x14ac:dyDescent="0.2">
      <c r="AU759" s="48"/>
      <c r="AV759" s="48"/>
      <c r="AW759" s="48"/>
      <c r="AX759" s="48"/>
      <c r="AY759" s="48"/>
    </row>
    <row r="760" spans="47:51" ht="12" customHeight="1" x14ac:dyDescent="0.2">
      <c r="AU760" s="48"/>
      <c r="AV760" s="48"/>
      <c r="AW760" s="48"/>
      <c r="AX760" s="48"/>
      <c r="AY760" s="48"/>
    </row>
    <row r="761" spans="47:51" ht="12" customHeight="1" x14ac:dyDescent="0.2">
      <c r="AU761" s="48"/>
      <c r="AV761" s="48"/>
      <c r="AW761" s="48"/>
      <c r="AX761" s="48"/>
      <c r="AY761" s="48"/>
    </row>
    <row r="762" spans="47:51" ht="12" customHeight="1" x14ac:dyDescent="0.2">
      <c r="AU762" s="48"/>
      <c r="AV762" s="48"/>
      <c r="AW762" s="48"/>
      <c r="AX762" s="48"/>
      <c r="AY762" s="48"/>
    </row>
    <row r="763" spans="47:51" ht="12" customHeight="1" x14ac:dyDescent="0.2">
      <c r="AU763" s="48"/>
      <c r="AV763" s="48"/>
      <c r="AW763" s="48"/>
      <c r="AX763" s="48"/>
      <c r="AY763" s="48"/>
    </row>
    <row r="764" spans="47:51" ht="12" customHeight="1" x14ac:dyDescent="0.2">
      <c r="AU764" s="48"/>
      <c r="AV764" s="48"/>
      <c r="AW764" s="48"/>
      <c r="AX764" s="48"/>
      <c r="AY764" s="48"/>
    </row>
  </sheetData>
  <sheetProtection algorithmName="SHA-512" hashValue="LUc7z8EkxMEyjpQ+tGbtojp6YisyeriBbSDswAW2P6v/fpTfqNOc3TvojeGWluw1UZnvq73XNigTD0BYvPKFdQ==" saltValue="YoF7N+15nWhrHKIR97mGug==" spinCount="100000" sheet="1" formatCells="0" selectLockedCells="1"/>
  <dataConsolidate/>
  <mergeCells count="1926">
    <mergeCell ref="AE628:AM628"/>
    <mergeCell ref="BB628:BG628"/>
    <mergeCell ref="BH628:BM628"/>
    <mergeCell ref="BN628:BS628"/>
    <mergeCell ref="BD110:BS110"/>
    <mergeCell ref="BD105:BS105"/>
    <mergeCell ref="BD106:BS106"/>
    <mergeCell ref="BD107:BG107"/>
    <mergeCell ref="BD108:BS108"/>
    <mergeCell ref="AE625:AM625"/>
    <mergeCell ref="BB625:BG625"/>
    <mergeCell ref="BH625:BM625"/>
    <mergeCell ref="BN625:BS625"/>
    <mergeCell ref="AE626:AM626"/>
    <mergeCell ref="BB626:BG626"/>
    <mergeCell ref="BH626:BM626"/>
    <mergeCell ref="BN626:BS626"/>
    <mergeCell ref="AE627:AM627"/>
    <mergeCell ref="BB627:BG627"/>
    <mergeCell ref="BH627:BM627"/>
    <mergeCell ref="BN627:BS627"/>
    <mergeCell ref="AE621:AM621"/>
    <mergeCell ref="AE622:AM622"/>
    <mergeCell ref="AE623:AM623"/>
    <mergeCell ref="BB623:BG623"/>
    <mergeCell ref="BN615:BS615"/>
    <mergeCell ref="AE616:AM616"/>
    <mergeCell ref="BB616:BG616"/>
    <mergeCell ref="AE617:AM617"/>
    <mergeCell ref="BB617:BG617"/>
    <mergeCell ref="AE618:AM618"/>
    <mergeCell ref="BB618:BG618"/>
    <mergeCell ref="BH618:BM618"/>
    <mergeCell ref="BB511:BG511"/>
    <mergeCell ref="BB512:BG512"/>
    <mergeCell ref="AE518:AM518"/>
    <mergeCell ref="BB518:BG518"/>
    <mergeCell ref="AE595:BS596"/>
    <mergeCell ref="BH553:BM553"/>
    <mergeCell ref="BN553:BS553"/>
    <mergeCell ref="BH610:BM610"/>
    <mergeCell ref="BN610:BS610"/>
    <mergeCell ref="BH611:BM611"/>
    <mergeCell ref="BN611:BS611"/>
    <mergeCell ref="BH612:BM612"/>
    <mergeCell ref="BN612:BS612"/>
    <mergeCell ref="BH613:BM613"/>
    <mergeCell ref="BN613:BS613"/>
    <mergeCell ref="BH603:BM603"/>
    <mergeCell ref="BN603:BS603"/>
    <mergeCell ref="BN618:BS618"/>
    <mergeCell ref="BH527:BM527"/>
    <mergeCell ref="BN527:BS527"/>
    <mergeCell ref="BB528:BG528"/>
    <mergeCell ref="BH528:BM528"/>
    <mergeCell ref="BN528:BS528"/>
    <mergeCell ref="BH594:BM594"/>
    <mergeCell ref="BN594:BS594"/>
    <mergeCell ref="BB559:BG559"/>
    <mergeCell ref="BB560:BG560"/>
    <mergeCell ref="BB557:BG557"/>
    <mergeCell ref="BH557:BM557"/>
    <mergeCell ref="BN557:BS557"/>
    <mergeCell ref="BB529:BG529"/>
    <mergeCell ref="BH623:BM623"/>
    <mergeCell ref="BN623:BS623"/>
    <mergeCell ref="AE624:AM624"/>
    <mergeCell ref="BB624:BG624"/>
    <mergeCell ref="AV147:BC147"/>
    <mergeCell ref="BH624:BM624"/>
    <mergeCell ref="BN624:BS624"/>
    <mergeCell ref="BN619:BS619"/>
    <mergeCell ref="AE619:AM619"/>
    <mergeCell ref="BB619:BG619"/>
    <mergeCell ref="AE620:AM620"/>
    <mergeCell ref="BB620:BG620"/>
    <mergeCell ref="BH620:BM620"/>
    <mergeCell ref="BN620:BS620"/>
    <mergeCell ref="BB621:BG621"/>
    <mergeCell ref="BH621:BM621"/>
    <mergeCell ref="BN621:BS621"/>
    <mergeCell ref="BB622:BG622"/>
    <mergeCell ref="BH622:BM622"/>
    <mergeCell ref="BN622:BS622"/>
    <mergeCell ref="AE615:AM615"/>
    <mergeCell ref="BB615:BG615"/>
    <mergeCell ref="BB561:BG561"/>
    <mergeCell ref="BH561:BM561"/>
    <mergeCell ref="BN561:BS561"/>
    <mergeCell ref="AE560:AM560"/>
    <mergeCell ref="AE528:AM528"/>
    <mergeCell ref="AE529:AM529"/>
    <mergeCell ref="AE520:AM520"/>
    <mergeCell ref="AE521:AM521"/>
    <mergeCell ref="AE522:AM522"/>
    <mergeCell ref="AE523:AM523"/>
    <mergeCell ref="BH619:BM619"/>
    <mergeCell ref="BH616:BM616"/>
    <mergeCell ref="BN616:BS616"/>
    <mergeCell ref="BH615:BM615"/>
    <mergeCell ref="AE609:AM609"/>
    <mergeCell ref="AE610:AM610"/>
    <mergeCell ref="BB610:BG610"/>
    <mergeCell ref="AE611:AM611"/>
    <mergeCell ref="BB611:BG611"/>
    <mergeCell ref="AE612:AM612"/>
    <mergeCell ref="BB612:BG612"/>
    <mergeCell ref="AE613:AM613"/>
    <mergeCell ref="BB613:BG613"/>
    <mergeCell ref="AE601:AM601"/>
    <mergeCell ref="AN601:BA601"/>
    <mergeCell ref="BB601:BG601"/>
    <mergeCell ref="BH601:BM601"/>
    <mergeCell ref="BN601:BS601"/>
    <mergeCell ref="BB609:BG609"/>
    <mergeCell ref="BH609:BM609"/>
    <mergeCell ref="BN609:BS609"/>
    <mergeCell ref="BH605:BM605"/>
    <mergeCell ref="BN605:BS605"/>
    <mergeCell ref="BH606:BM606"/>
    <mergeCell ref="BB608:BG608"/>
    <mergeCell ref="BB606:BG606"/>
    <mergeCell ref="AE602:AM602"/>
    <mergeCell ref="BB602:BG602"/>
    <mergeCell ref="BH602:BM602"/>
    <mergeCell ref="BN602:BS602"/>
    <mergeCell ref="BH617:BM617"/>
    <mergeCell ref="BN617:BS617"/>
    <mergeCell ref="AE516:AM516"/>
    <mergeCell ref="AN516:BA516"/>
    <mergeCell ref="BB516:BG516"/>
    <mergeCell ref="BH516:BM516"/>
    <mergeCell ref="AE483:AM483"/>
    <mergeCell ref="AE459:AM459"/>
    <mergeCell ref="AE462:AM462"/>
    <mergeCell ref="AE465:AM465"/>
    <mergeCell ref="AE468:AM468"/>
    <mergeCell ref="BH604:BM604"/>
    <mergeCell ref="BN604:BS604"/>
    <mergeCell ref="BN606:BS606"/>
    <mergeCell ref="BH607:BM607"/>
    <mergeCell ref="BN607:BS607"/>
    <mergeCell ref="BH614:BM614"/>
    <mergeCell ref="BN614:BS614"/>
    <mergeCell ref="AE614:AM614"/>
    <mergeCell ref="BB614:BG614"/>
    <mergeCell ref="BB498:BG498"/>
    <mergeCell ref="BH498:BM498"/>
    <mergeCell ref="BN498:BS498"/>
    <mergeCell ref="BB499:BG499"/>
    <mergeCell ref="BH499:BM499"/>
    <mergeCell ref="BN499:BS499"/>
    <mergeCell ref="AE558:AM558"/>
    <mergeCell ref="AN558:BA558"/>
    <mergeCell ref="BB558:BG558"/>
    <mergeCell ref="BH558:BM558"/>
    <mergeCell ref="BN558:BS558"/>
    <mergeCell ref="AN559:BA559"/>
    <mergeCell ref="AN561:BA561"/>
    <mergeCell ref="AE495:AM495"/>
    <mergeCell ref="AE417:AM417"/>
    <mergeCell ref="AE418:AM418"/>
    <mergeCell ref="AE419:AM419"/>
    <mergeCell ref="AE420:AM420"/>
    <mergeCell ref="AE421:AM421"/>
    <mergeCell ref="AE422:AM422"/>
    <mergeCell ref="AE423:AM423"/>
    <mergeCell ref="AE424:AM424"/>
    <mergeCell ref="AE427:AM427"/>
    <mergeCell ref="AE430:AM430"/>
    <mergeCell ref="BB496:BG496"/>
    <mergeCell ref="AE524:AM524"/>
    <mergeCell ref="AE525:AM525"/>
    <mergeCell ref="AE526:AM526"/>
    <mergeCell ref="AE527:AM527"/>
    <mergeCell ref="BB527:BG527"/>
    <mergeCell ref="BH357:BM357"/>
    <mergeCell ref="AE396:AM396"/>
    <mergeCell ref="AN396:BA396"/>
    <mergeCell ref="BB396:BG396"/>
    <mergeCell ref="BH396:BM396"/>
    <mergeCell ref="AE438:AM438"/>
    <mergeCell ref="AN438:BA438"/>
    <mergeCell ref="BB438:BG438"/>
    <mergeCell ref="BH438:BM438"/>
    <mergeCell ref="AE477:AM477"/>
    <mergeCell ref="AE519:AM519"/>
    <mergeCell ref="AN477:BA477"/>
    <mergeCell ref="BB477:BG477"/>
    <mergeCell ref="BH477:BM477"/>
    <mergeCell ref="BB439:BG439"/>
    <mergeCell ref="AE453:AM453"/>
    <mergeCell ref="AE496:AM496"/>
    <mergeCell ref="AE497:AM497"/>
    <mergeCell ref="AE498:AM498"/>
    <mergeCell ref="AE499:AM499"/>
    <mergeCell ref="AE500:AM500"/>
    <mergeCell ref="AE484:AM484"/>
    <mergeCell ref="AE485:AM485"/>
    <mergeCell ref="AE486:AM486"/>
    <mergeCell ref="AE487:AM487"/>
    <mergeCell ref="AE488:AM488"/>
    <mergeCell ref="AE489:AM489"/>
    <mergeCell ref="AE490:AM490"/>
    <mergeCell ref="AE491:AM491"/>
    <mergeCell ref="AE494:AM494"/>
    <mergeCell ref="AE446:AM446"/>
    <mergeCell ref="AE461:AM461"/>
    <mergeCell ref="AE460:AM460"/>
    <mergeCell ref="AE467:AM467"/>
    <mergeCell ref="AN357:BA357"/>
    <mergeCell ref="BB357:BG357"/>
    <mergeCell ref="AE492:AM492"/>
    <mergeCell ref="AE493:AM493"/>
    <mergeCell ref="BB478:BG478"/>
    <mergeCell ref="BB492:BG492"/>
    <mergeCell ref="BB493:BG493"/>
    <mergeCell ref="AE447:AM447"/>
    <mergeCell ref="AE448:AM448"/>
    <mergeCell ref="AE449:AM449"/>
    <mergeCell ref="AE450:AM450"/>
    <mergeCell ref="AE451:AM451"/>
    <mergeCell ref="AE452:AM452"/>
    <mergeCell ref="AE439:AM439"/>
    <mergeCell ref="AE455:AM455"/>
    <mergeCell ref="AE456:AM456"/>
    <mergeCell ref="AE457:AM457"/>
    <mergeCell ref="AE458:AM458"/>
    <mergeCell ref="AE479:AM479"/>
    <mergeCell ref="AE480:AM480"/>
    <mergeCell ref="AE481:AM481"/>
    <mergeCell ref="AE482:AM482"/>
    <mergeCell ref="AE472:AM472"/>
    <mergeCell ref="AE415:AM415"/>
    <mergeCell ref="AE416:AM416"/>
    <mergeCell ref="AE440:AM440"/>
    <mergeCell ref="AE441:AM441"/>
    <mergeCell ref="AE442:AM442"/>
    <mergeCell ref="AE443:AM443"/>
    <mergeCell ref="AE444:AM444"/>
    <mergeCell ref="AE445:AM445"/>
    <mergeCell ref="AE454:AM454"/>
    <mergeCell ref="AE398:AM398"/>
    <mergeCell ref="AE399:AM399"/>
    <mergeCell ref="AE400:AM400"/>
    <mergeCell ref="AE401:AM401"/>
    <mergeCell ref="AE402:AM402"/>
    <mergeCell ref="AE403:AM403"/>
    <mergeCell ref="AE404:AM404"/>
    <mergeCell ref="AE405:AM405"/>
    <mergeCell ref="AE406:AM406"/>
    <mergeCell ref="AE407:AM407"/>
    <mergeCell ref="AE408:AM408"/>
    <mergeCell ref="AE409:AM409"/>
    <mergeCell ref="AE410:AM410"/>
    <mergeCell ref="AE397:AM397"/>
    <mergeCell ref="AE411:AM411"/>
    <mergeCell ref="AE413:AM413"/>
    <mergeCell ref="AE414:AM414"/>
    <mergeCell ref="AE412:AM412"/>
    <mergeCell ref="AE382:AM382"/>
    <mergeCell ref="BB395:BG395"/>
    <mergeCell ref="AE367:AM367"/>
    <mergeCell ref="AE368:AM368"/>
    <mergeCell ref="AE369:AM369"/>
    <mergeCell ref="AE370:AM370"/>
    <mergeCell ref="AE371:AM371"/>
    <mergeCell ref="AE372:AM372"/>
    <mergeCell ref="AE373:AM373"/>
    <mergeCell ref="AE374:AM374"/>
    <mergeCell ref="AE375:AM375"/>
    <mergeCell ref="BB376:BG376"/>
    <mergeCell ref="BB377:BG377"/>
    <mergeCell ref="BB374:BG374"/>
    <mergeCell ref="BB375:BG375"/>
    <mergeCell ref="BB372:BG372"/>
    <mergeCell ref="BB373:BG373"/>
    <mergeCell ref="BB370:BG370"/>
    <mergeCell ref="BB371:BG371"/>
    <mergeCell ref="BB368:BG368"/>
    <mergeCell ref="BB369:BG369"/>
    <mergeCell ref="AE385:AM385"/>
    <mergeCell ref="AE388:AM388"/>
    <mergeCell ref="AE383:AM383"/>
    <mergeCell ref="BB383:BG383"/>
    <mergeCell ref="AE392:AM392"/>
    <mergeCell ref="AE157:AL157"/>
    <mergeCell ref="AE158:AL158"/>
    <mergeCell ref="AN183:AU183"/>
    <mergeCell ref="AE604:AM604"/>
    <mergeCell ref="AE605:AM605"/>
    <mergeCell ref="AE606:AM606"/>
    <mergeCell ref="AE607:AM607"/>
    <mergeCell ref="AE608:AM608"/>
    <mergeCell ref="AE363:AM363"/>
    <mergeCell ref="AE360:AM360"/>
    <mergeCell ref="AE361:AM361"/>
    <mergeCell ref="AE362:AM362"/>
    <mergeCell ref="AE603:AM603"/>
    <mergeCell ref="AN170:AU170"/>
    <mergeCell ref="AN169:AU169"/>
    <mergeCell ref="AE506:AM506"/>
    <mergeCell ref="AE507:AM507"/>
    <mergeCell ref="AE508:AM508"/>
    <mergeCell ref="AE509:AM509"/>
    <mergeCell ref="AE510:AM510"/>
    <mergeCell ref="AE511:AM511"/>
    <mergeCell ref="AE512:AM512"/>
    <mergeCell ref="AE549:AM549"/>
    <mergeCell ref="AE364:AM364"/>
    <mergeCell ref="AE365:AM365"/>
    <mergeCell ref="AE366:AM366"/>
    <mergeCell ref="AE376:AM376"/>
    <mergeCell ref="AE377:AM377"/>
    <mergeCell ref="AE378:AM378"/>
    <mergeCell ref="AE379:AM379"/>
    <mergeCell ref="AE380:AM380"/>
    <mergeCell ref="AE381:AM381"/>
    <mergeCell ref="BH376:BM376"/>
    <mergeCell ref="BN376:BS376"/>
    <mergeCell ref="AV178:BC178"/>
    <mergeCell ref="AN178:AU178"/>
    <mergeCell ref="BL182:BS182"/>
    <mergeCell ref="BL183:BS183"/>
    <mergeCell ref="BH371:BM371"/>
    <mergeCell ref="BN371:BS371"/>
    <mergeCell ref="BH372:BM372"/>
    <mergeCell ref="BN372:BS372"/>
    <mergeCell ref="BH373:BM373"/>
    <mergeCell ref="BN373:BS373"/>
    <mergeCell ref="BH374:BM374"/>
    <mergeCell ref="BN374:BS374"/>
    <mergeCell ref="BH375:BM375"/>
    <mergeCell ref="BN375:BS375"/>
    <mergeCell ref="BH362:BM362"/>
    <mergeCell ref="BB360:BG360"/>
    <mergeCell ref="BH360:BM360"/>
    <mergeCell ref="BN360:BS360"/>
    <mergeCell ref="BN356:BS356"/>
    <mergeCell ref="BH356:BM356"/>
    <mergeCell ref="BB356:BG356"/>
    <mergeCell ref="BH361:BM361"/>
    <mergeCell ref="BN361:BS361"/>
    <mergeCell ref="BH369:BM369"/>
    <mergeCell ref="BN369:BS369"/>
    <mergeCell ref="BH370:BM370"/>
    <mergeCell ref="BH363:BM363"/>
    <mergeCell ref="BN363:BS363"/>
    <mergeCell ref="BN313:BS313"/>
    <mergeCell ref="BH317:BM317"/>
    <mergeCell ref="BL174:BS174"/>
    <mergeCell ref="BL176:BS176"/>
    <mergeCell ref="BL177:BS177"/>
    <mergeCell ref="BL179:BS179"/>
    <mergeCell ref="BL178:BS178"/>
    <mergeCell ref="BL175:BS175"/>
    <mergeCell ref="BL172:BS172"/>
    <mergeCell ref="BL173:BS173"/>
    <mergeCell ref="AV181:BC181"/>
    <mergeCell ref="AN180:AU180"/>
    <mergeCell ref="AN181:AU181"/>
    <mergeCell ref="BN362:BS362"/>
    <mergeCell ref="BN370:BS370"/>
    <mergeCell ref="BH366:BM366"/>
    <mergeCell ref="BN366:BS366"/>
    <mergeCell ref="BH367:BM367"/>
    <mergeCell ref="BN367:BS367"/>
    <mergeCell ref="BH368:BM368"/>
    <mergeCell ref="BN368:BS368"/>
    <mergeCell ref="BL180:BS180"/>
    <mergeCell ref="BL181:BS181"/>
    <mergeCell ref="BN364:BS364"/>
    <mergeCell ref="BH365:BM365"/>
    <mergeCell ref="BN365:BS365"/>
    <mergeCell ref="BB236:BG236"/>
    <mergeCell ref="BH236:BM236"/>
    <mergeCell ref="BN236:BS236"/>
    <mergeCell ref="BH254:BM254"/>
    <mergeCell ref="BN254:BS254"/>
    <mergeCell ref="BH313:BM313"/>
    <mergeCell ref="BN357:BS357"/>
    <mergeCell ref="AV180:BC180"/>
    <mergeCell ref="BH559:BM559"/>
    <mergeCell ref="BN559:BS559"/>
    <mergeCell ref="BH560:BM560"/>
    <mergeCell ref="BN560:BS560"/>
    <mergeCell ref="BH541:BM541"/>
    <mergeCell ref="BH529:BM529"/>
    <mergeCell ref="BN529:BS529"/>
    <mergeCell ref="BB562:BG562"/>
    <mergeCell ref="BH562:BM562"/>
    <mergeCell ref="BN562:BS562"/>
    <mergeCell ref="BH552:BM552"/>
    <mergeCell ref="BN552:BS552"/>
    <mergeCell ref="BB565:BG565"/>
    <mergeCell ref="BH565:BM565"/>
    <mergeCell ref="BN565:BS565"/>
    <mergeCell ref="BB571:BG571"/>
    <mergeCell ref="BH571:BM571"/>
    <mergeCell ref="BN571:BS571"/>
    <mergeCell ref="BN541:BS541"/>
    <mergeCell ref="BH549:BM549"/>
    <mergeCell ref="BN549:BS549"/>
    <mergeCell ref="BH546:BM546"/>
    <mergeCell ref="BN546:BS546"/>
    <mergeCell ref="BB549:BG549"/>
    <mergeCell ref="BB568:BG568"/>
    <mergeCell ref="BH568:BM568"/>
    <mergeCell ref="BN568:BS568"/>
    <mergeCell ref="BB569:BG569"/>
    <mergeCell ref="BH569:BM569"/>
    <mergeCell ref="BN569:BS569"/>
    <mergeCell ref="BB521:BG521"/>
    <mergeCell ref="BH521:BM521"/>
    <mergeCell ref="BN521:BS521"/>
    <mergeCell ref="BB522:BG522"/>
    <mergeCell ref="BH522:BM522"/>
    <mergeCell ref="BN522:BS522"/>
    <mergeCell ref="BB519:BG519"/>
    <mergeCell ref="BH519:BM519"/>
    <mergeCell ref="BN519:BS519"/>
    <mergeCell ref="BB520:BG520"/>
    <mergeCell ref="BH520:BM520"/>
    <mergeCell ref="BN520:BS520"/>
    <mergeCell ref="BH525:BM525"/>
    <mergeCell ref="BN525:BS525"/>
    <mergeCell ref="BB526:BG526"/>
    <mergeCell ref="BH526:BM526"/>
    <mergeCell ref="BN526:BS526"/>
    <mergeCell ref="BB523:BG523"/>
    <mergeCell ref="BH523:BM523"/>
    <mergeCell ref="BN523:BS523"/>
    <mergeCell ref="BB524:BG524"/>
    <mergeCell ref="BH524:BM524"/>
    <mergeCell ref="BN524:BS524"/>
    <mergeCell ref="BB525:BG525"/>
    <mergeCell ref="BH518:BM518"/>
    <mergeCell ref="BN518:BS518"/>
    <mergeCell ref="BH514:BM514"/>
    <mergeCell ref="BN514:BS514"/>
    <mergeCell ref="BH515:BM515"/>
    <mergeCell ref="BN515:BS515"/>
    <mergeCell ref="BB500:BG500"/>
    <mergeCell ref="BH500:BM500"/>
    <mergeCell ref="BN500:BS500"/>
    <mergeCell ref="BH513:BM513"/>
    <mergeCell ref="BN513:BS513"/>
    <mergeCell ref="BN516:BS516"/>
    <mergeCell ref="BB503:BG503"/>
    <mergeCell ref="BB504:BG504"/>
    <mergeCell ref="BB505:BG505"/>
    <mergeCell ref="BB506:BG506"/>
    <mergeCell ref="BB507:BG507"/>
    <mergeCell ref="BB508:BG508"/>
    <mergeCell ref="BB509:BG509"/>
    <mergeCell ref="BB510:BG510"/>
    <mergeCell ref="BN511:BS511"/>
    <mergeCell ref="BH492:BM492"/>
    <mergeCell ref="BN492:BS492"/>
    <mergeCell ref="BH493:BM493"/>
    <mergeCell ref="BN493:BS493"/>
    <mergeCell ref="BB490:BG490"/>
    <mergeCell ref="BH490:BM490"/>
    <mergeCell ref="BN490:BS490"/>
    <mergeCell ref="BB491:BG491"/>
    <mergeCell ref="BH491:BM491"/>
    <mergeCell ref="BN491:BS491"/>
    <mergeCell ref="BH496:BM496"/>
    <mergeCell ref="BN496:BS496"/>
    <mergeCell ref="BB497:BG497"/>
    <mergeCell ref="BH497:BM497"/>
    <mergeCell ref="BN497:BS497"/>
    <mergeCell ref="BB494:BG494"/>
    <mergeCell ref="BH494:BM494"/>
    <mergeCell ref="BN494:BS494"/>
    <mergeCell ref="BB495:BG495"/>
    <mergeCell ref="BH495:BM495"/>
    <mergeCell ref="BN495:BS495"/>
    <mergeCell ref="BB488:BG488"/>
    <mergeCell ref="BH488:BM488"/>
    <mergeCell ref="BN488:BS488"/>
    <mergeCell ref="BB489:BG489"/>
    <mergeCell ref="BH489:BM489"/>
    <mergeCell ref="BN489:BS489"/>
    <mergeCell ref="BB486:BG486"/>
    <mergeCell ref="BH486:BM486"/>
    <mergeCell ref="BN486:BS486"/>
    <mergeCell ref="BB487:BG487"/>
    <mergeCell ref="BH487:BM487"/>
    <mergeCell ref="BN487:BS487"/>
    <mergeCell ref="BH480:BM480"/>
    <mergeCell ref="BN480:BS480"/>
    <mergeCell ref="BB481:BG481"/>
    <mergeCell ref="BH481:BM481"/>
    <mergeCell ref="BN481:BS481"/>
    <mergeCell ref="BH484:BM484"/>
    <mergeCell ref="BN484:BS484"/>
    <mergeCell ref="BB485:BG485"/>
    <mergeCell ref="BH485:BM485"/>
    <mergeCell ref="BN485:BS485"/>
    <mergeCell ref="BB482:BG482"/>
    <mergeCell ref="BH482:BM482"/>
    <mergeCell ref="BN482:BS482"/>
    <mergeCell ref="BB483:BG483"/>
    <mergeCell ref="BH483:BM483"/>
    <mergeCell ref="BN483:BS483"/>
    <mergeCell ref="BB480:BG480"/>
    <mergeCell ref="BN477:BS477"/>
    <mergeCell ref="BH406:BM406"/>
    <mergeCell ref="BN406:BS406"/>
    <mergeCell ref="BH407:BM407"/>
    <mergeCell ref="BN407:BS407"/>
    <mergeCell ref="BH408:BM408"/>
    <mergeCell ref="BN408:BS408"/>
    <mergeCell ref="BH409:BM409"/>
    <mergeCell ref="BN409:BS409"/>
    <mergeCell ref="BH410:BM410"/>
    <mergeCell ref="BN410:BS410"/>
    <mergeCell ref="BN432:BS432"/>
    <mergeCell ref="BN384:BS384"/>
    <mergeCell ref="BH383:BM383"/>
    <mergeCell ref="BN383:BS383"/>
    <mergeCell ref="BN417:BS417"/>
    <mergeCell ref="BH418:BM418"/>
    <mergeCell ref="BN418:BS418"/>
    <mergeCell ref="BH419:BM419"/>
    <mergeCell ref="BN419:BS419"/>
    <mergeCell ref="BH420:BM420"/>
    <mergeCell ref="BN420:BS420"/>
    <mergeCell ref="BH421:BM421"/>
    <mergeCell ref="BN421:BS421"/>
    <mergeCell ref="BH422:BM422"/>
    <mergeCell ref="BN422:BS422"/>
    <mergeCell ref="BH423:BM423"/>
    <mergeCell ref="BN423:BS423"/>
    <mergeCell ref="BN399:BS399"/>
    <mergeCell ref="BH400:BM400"/>
    <mergeCell ref="BH417:BM417"/>
    <mergeCell ref="BN393:BS393"/>
    <mergeCell ref="BH385:BM385"/>
    <mergeCell ref="BH395:BM395"/>
    <mergeCell ref="BN395:BS395"/>
    <mergeCell ref="BH398:BM398"/>
    <mergeCell ref="BN400:BS400"/>
    <mergeCell ref="BH401:BM401"/>
    <mergeCell ref="BN401:BS401"/>
    <mergeCell ref="BH402:BM402"/>
    <mergeCell ref="BN402:BS402"/>
    <mergeCell ref="BH474:BM474"/>
    <mergeCell ref="BN474:BS474"/>
    <mergeCell ref="BN461:BS461"/>
    <mergeCell ref="BH427:BM427"/>
    <mergeCell ref="BN427:BS427"/>
    <mergeCell ref="BH439:BM439"/>
    <mergeCell ref="BN439:BS439"/>
    <mergeCell ref="BH412:BM412"/>
    <mergeCell ref="BN412:BS412"/>
    <mergeCell ref="BH413:BM413"/>
    <mergeCell ref="BN413:BS413"/>
    <mergeCell ref="BH444:BM444"/>
    <mergeCell ref="BN444:BS444"/>
    <mergeCell ref="BH415:BM415"/>
    <mergeCell ref="BN415:BS415"/>
    <mergeCell ref="BH416:BM416"/>
    <mergeCell ref="BN416:BS416"/>
    <mergeCell ref="BH432:BM432"/>
    <mergeCell ref="BN459:BS459"/>
    <mergeCell ref="BN466:BS466"/>
    <mergeCell ref="BH414:BM414"/>
    <mergeCell ref="BN414:BS414"/>
    <mergeCell ref="BN455:BS455"/>
    <mergeCell ref="BH433:BM433"/>
    <mergeCell ref="BN433:BS433"/>
    <mergeCell ref="BH437:BM437"/>
    <mergeCell ref="BN437:BS437"/>
    <mergeCell ref="BH440:BM440"/>
    <mergeCell ref="BN440:BS440"/>
    <mergeCell ref="BN438:BS438"/>
    <mergeCell ref="BH476:BM476"/>
    <mergeCell ref="BN476:BS476"/>
    <mergeCell ref="BH475:BM475"/>
    <mergeCell ref="BN475:BS475"/>
    <mergeCell ref="BH456:BM456"/>
    <mergeCell ref="BN456:BS456"/>
    <mergeCell ref="BB458:BG458"/>
    <mergeCell ref="BH458:BM458"/>
    <mergeCell ref="BB457:BG457"/>
    <mergeCell ref="BB454:BG454"/>
    <mergeCell ref="BB455:BG455"/>
    <mergeCell ref="BH455:BM455"/>
    <mergeCell ref="BB453:BG453"/>
    <mergeCell ref="BN458:BS458"/>
    <mergeCell ref="BH457:BM457"/>
    <mergeCell ref="BN457:BS457"/>
    <mergeCell ref="BN450:BS450"/>
    <mergeCell ref="BN451:BS451"/>
    <mergeCell ref="BH452:BM452"/>
    <mergeCell ref="BN452:BS452"/>
    <mergeCell ref="BH453:BM453"/>
    <mergeCell ref="BN453:BS453"/>
    <mergeCell ref="BB456:BG456"/>
    <mergeCell ref="BB460:BG460"/>
    <mergeCell ref="BH460:BM460"/>
    <mergeCell ref="BN460:BS460"/>
    <mergeCell ref="BB467:BG467"/>
    <mergeCell ref="BH467:BM467"/>
    <mergeCell ref="BN467:BS467"/>
    <mergeCell ref="BB464:BG464"/>
    <mergeCell ref="BH464:BM464"/>
    <mergeCell ref="BN464:BS464"/>
    <mergeCell ref="BB452:BG452"/>
    <mergeCell ref="BH451:BM451"/>
    <mergeCell ref="BB449:BG449"/>
    <mergeCell ref="BB450:BG450"/>
    <mergeCell ref="BB447:BG447"/>
    <mergeCell ref="BB448:BG448"/>
    <mergeCell ref="BB445:BG445"/>
    <mergeCell ref="BB446:BG446"/>
    <mergeCell ref="BH450:BM450"/>
    <mergeCell ref="BH454:BM454"/>
    <mergeCell ref="BN454:BS454"/>
    <mergeCell ref="BH445:BM445"/>
    <mergeCell ref="BN445:BS445"/>
    <mergeCell ref="BH446:BM446"/>
    <mergeCell ref="BN446:BS446"/>
    <mergeCell ref="BH447:BM447"/>
    <mergeCell ref="BN447:BS447"/>
    <mergeCell ref="BH448:BM448"/>
    <mergeCell ref="BN448:BS448"/>
    <mergeCell ref="BH449:BM449"/>
    <mergeCell ref="BN449:BS449"/>
    <mergeCell ref="BB408:BG408"/>
    <mergeCell ref="BB405:BG405"/>
    <mergeCell ref="BB406:BG406"/>
    <mergeCell ref="BB403:BG403"/>
    <mergeCell ref="BB404:BG404"/>
    <mergeCell ref="BH411:BM411"/>
    <mergeCell ref="BN411:BS411"/>
    <mergeCell ref="BH243:BM243"/>
    <mergeCell ref="BN243:BS243"/>
    <mergeCell ref="BB392:BG392"/>
    <mergeCell ref="BH392:BM392"/>
    <mergeCell ref="BN392:BS392"/>
    <mergeCell ref="BH377:BM377"/>
    <mergeCell ref="BN398:BS398"/>
    <mergeCell ref="BH399:BM399"/>
    <mergeCell ref="BB430:BG430"/>
    <mergeCell ref="BB451:BG451"/>
    <mergeCell ref="BH441:BM441"/>
    <mergeCell ref="BN441:BS441"/>
    <mergeCell ref="BH442:BM442"/>
    <mergeCell ref="BN442:BS442"/>
    <mergeCell ref="BH443:BM443"/>
    <mergeCell ref="BN443:BS443"/>
    <mergeCell ref="BB443:BG443"/>
    <mergeCell ref="BB444:BG444"/>
    <mergeCell ref="BB441:BG441"/>
    <mergeCell ref="BH403:BM403"/>
    <mergeCell ref="BN403:BS403"/>
    <mergeCell ref="BH404:BM404"/>
    <mergeCell ref="BN404:BS404"/>
    <mergeCell ref="BH405:BM405"/>
    <mergeCell ref="BN405:BS405"/>
    <mergeCell ref="AR116:AU116"/>
    <mergeCell ref="AN116:AQ116"/>
    <mergeCell ref="AV169:BC169"/>
    <mergeCell ref="AV117:AY117"/>
    <mergeCell ref="BL117:BO117"/>
    <mergeCell ref="BB401:BG401"/>
    <mergeCell ref="BB402:BG402"/>
    <mergeCell ref="BB399:BG399"/>
    <mergeCell ref="BB400:BG400"/>
    <mergeCell ref="BB398:BG398"/>
    <mergeCell ref="BB382:BG382"/>
    <mergeCell ref="BB380:BG380"/>
    <mergeCell ref="BB381:BG381"/>
    <mergeCell ref="BB378:BG378"/>
    <mergeCell ref="BB379:BG379"/>
    <mergeCell ref="BB385:BG385"/>
    <mergeCell ref="BB397:BG397"/>
    <mergeCell ref="BH397:BM397"/>
    <mergeCell ref="BN378:BS378"/>
    <mergeCell ref="BH379:BM379"/>
    <mergeCell ref="BN379:BS379"/>
    <mergeCell ref="BH380:BM380"/>
    <mergeCell ref="BN380:BS380"/>
    <mergeCell ref="BH381:BM381"/>
    <mergeCell ref="BN381:BS381"/>
    <mergeCell ref="BH382:BM382"/>
    <mergeCell ref="BN382:BS382"/>
    <mergeCell ref="BN385:BS385"/>
    <mergeCell ref="BN397:BS397"/>
    <mergeCell ref="BN396:BS396"/>
    <mergeCell ref="BH394:BM394"/>
    <mergeCell ref="BN394:BS394"/>
    <mergeCell ref="BL151:BS151"/>
    <mergeCell ref="BL152:BS152"/>
    <mergeCell ref="BL169:BS169"/>
    <mergeCell ref="BL170:BS170"/>
    <mergeCell ref="AN174:AU174"/>
    <mergeCell ref="AV174:BC174"/>
    <mergeCell ref="AN182:AU182"/>
    <mergeCell ref="BB416:BG416"/>
    <mergeCell ref="AA123:AC126"/>
    <mergeCell ref="AA119:AC121"/>
    <mergeCell ref="AZ113:BC113"/>
    <mergeCell ref="BD113:BG113"/>
    <mergeCell ref="AR115:AU115"/>
    <mergeCell ref="AE105:AU105"/>
    <mergeCell ref="AE106:AU106"/>
    <mergeCell ref="AM107:AU107"/>
    <mergeCell ref="AE108:AL108"/>
    <mergeCell ref="AE107:AI107"/>
    <mergeCell ref="AV113:AY113"/>
    <mergeCell ref="AR118:AU118"/>
    <mergeCell ref="AE118:AQ118"/>
    <mergeCell ref="AZ117:BC117"/>
    <mergeCell ref="BD117:BG117"/>
    <mergeCell ref="AZ116:BC116"/>
    <mergeCell ref="BD116:BG116"/>
    <mergeCell ref="AA110:AC112"/>
    <mergeCell ref="AV120:BC120"/>
    <mergeCell ref="AV183:BC183"/>
    <mergeCell ref="AV152:BC152"/>
    <mergeCell ref="BB364:BG364"/>
    <mergeCell ref="BB365:BG365"/>
    <mergeCell ref="BB363:BG363"/>
    <mergeCell ref="BP101:BS101"/>
    <mergeCell ref="BL101:BO101"/>
    <mergeCell ref="BD101:BG101"/>
    <mergeCell ref="BH101:BK101"/>
    <mergeCell ref="AZ101:BC101"/>
    <mergeCell ref="BL102:BS102"/>
    <mergeCell ref="BP117:BS117"/>
    <mergeCell ref="BH113:BK113"/>
    <mergeCell ref="BL113:BO113"/>
    <mergeCell ref="BP113:BS113"/>
    <mergeCell ref="AV148:BC148"/>
    <mergeCell ref="AV149:BC149"/>
    <mergeCell ref="BP116:BS116"/>
    <mergeCell ref="AV143:BC143"/>
    <mergeCell ref="AV144:BC144"/>
    <mergeCell ref="AV145:BC145"/>
    <mergeCell ref="AV101:AY101"/>
    <mergeCell ref="BL147:BS147"/>
    <mergeCell ref="BL148:BS148"/>
    <mergeCell ref="BL149:BS149"/>
    <mergeCell ref="AV124:BC124"/>
    <mergeCell ref="AV116:AY116"/>
    <mergeCell ref="AR101:AU101"/>
    <mergeCell ref="AN101:AQ101"/>
    <mergeCell ref="AN102:AU102"/>
    <mergeCell ref="AV102:BC102"/>
    <mergeCell ref="BD102:BK102"/>
    <mergeCell ref="BH117:BK117"/>
    <mergeCell ref="AN175:AU175"/>
    <mergeCell ref="AV175:BC175"/>
    <mergeCell ref="AN172:AU172"/>
    <mergeCell ref="AV172:BC172"/>
    <mergeCell ref="AN173:AU173"/>
    <mergeCell ref="AV173:BC173"/>
    <mergeCell ref="BH116:BK116"/>
    <mergeCell ref="AV151:BC151"/>
    <mergeCell ref="BH364:BM364"/>
    <mergeCell ref="AN168:AU168"/>
    <mergeCell ref="AV168:BC168"/>
    <mergeCell ref="AN176:AU176"/>
    <mergeCell ref="AV176:BC176"/>
    <mergeCell ref="AN177:AU177"/>
    <mergeCell ref="AN179:AU179"/>
    <mergeCell ref="AV170:BC170"/>
    <mergeCell ref="BL168:BS168"/>
    <mergeCell ref="AR113:AU113"/>
    <mergeCell ref="AN113:AQ113"/>
    <mergeCell ref="AV179:BC179"/>
    <mergeCell ref="BB248:BG248"/>
    <mergeCell ref="BH248:BM248"/>
    <mergeCell ref="BN248:BS248"/>
    <mergeCell ref="AR117:AU117"/>
    <mergeCell ref="AV182:BC182"/>
    <mergeCell ref="BL116:BO116"/>
    <mergeCell ref="BB442:BG442"/>
    <mergeCell ref="BB440:BG440"/>
    <mergeCell ref="AN117:AQ117"/>
    <mergeCell ref="AV177:BC177"/>
    <mergeCell ref="BB412:BG412"/>
    <mergeCell ref="BB413:BG413"/>
    <mergeCell ref="BB388:BG388"/>
    <mergeCell ref="BH388:BM388"/>
    <mergeCell ref="BN388:BS388"/>
    <mergeCell ref="AE640:AM640"/>
    <mergeCell ref="AN640:BA640"/>
    <mergeCell ref="BB640:BG640"/>
    <mergeCell ref="BH640:BM640"/>
    <mergeCell ref="BN640:BS640"/>
    <mergeCell ref="BB607:BG607"/>
    <mergeCell ref="BB604:BG604"/>
    <mergeCell ref="BB605:BG605"/>
    <mergeCell ref="BB603:BG603"/>
    <mergeCell ref="AE544:AM544"/>
    <mergeCell ref="BB544:BG544"/>
    <mergeCell ref="BH544:BM544"/>
    <mergeCell ref="BN544:BS544"/>
    <mergeCell ref="AE545:AM545"/>
    <mergeCell ref="BB545:BG545"/>
    <mergeCell ref="BH545:BM545"/>
    <mergeCell ref="BN545:BS545"/>
    <mergeCell ref="AE541:AM541"/>
    <mergeCell ref="BB541:BG541"/>
    <mergeCell ref="AE543:AM543"/>
    <mergeCell ref="BB543:BG543"/>
    <mergeCell ref="BH543:BM543"/>
    <mergeCell ref="BN543:BS543"/>
    <mergeCell ref="BH608:BM608"/>
    <mergeCell ref="BN608:BS608"/>
    <mergeCell ref="AN171:AU171"/>
    <mergeCell ref="AV171:BC171"/>
    <mergeCell ref="BL171:BS171"/>
    <mergeCell ref="BB366:BG366"/>
    <mergeCell ref="BB367:BG367"/>
    <mergeCell ref="BB362:BG362"/>
    <mergeCell ref="AE536:AM536"/>
    <mergeCell ref="BB536:BG536"/>
    <mergeCell ref="BH536:BM536"/>
    <mergeCell ref="BN536:BS536"/>
    <mergeCell ref="AE537:AM537"/>
    <mergeCell ref="BB537:BG537"/>
    <mergeCell ref="BH537:BM537"/>
    <mergeCell ref="BN537:BS537"/>
    <mergeCell ref="AE535:AM535"/>
    <mergeCell ref="BB535:BG535"/>
    <mergeCell ref="BH535:BM535"/>
    <mergeCell ref="BN535:BS535"/>
    <mergeCell ref="BB459:BG459"/>
    <mergeCell ref="BH459:BM459"/>
    <mergeCell ref="BH533:BM533"/>
    <mergeCell ref="BN533:BS533"/>
    <mergeCell ref="AE534:AM534"/>
    <mergeCell ref="BB534:BG534"/>
    <mergeCell ref="BH534:BM534"/>
    <mergeCell ref="BN534:BS534"/>
    <mergeCell ref="BB461:BG461"/>
    <mergeCell ref="BH461:BM461"/>
    <mergeCell ref="BB466:BG466"/>
    <mergeCell ref="BH466:BM466"/>
    <mergeCell ref="AE677:BS678"/>
    <mergeCell ref="AE501:AM501"/>
    <mergeCell ref="BB501:BG501"/>
    <mergeCell ref="BH501:BM501"/>
    <mergeCell ref="BN501:BS501"/>
    <mergeCell ref="AE502:AM502"/>
    <mergeCell ref="BB502:BG502"/>
    <mergeCell ref="BH502:BM502"/>
    <mergeCell ref="BN502:BS502"/>
    <mergeCell ref="AE478:AM478"/>
    <mergeCell ref="BH478:BM478"/>
    <mergeCell ref="BN478:BS478"/>
    <mergeCell ref="AE503:AM503"/>
    <mergeCell ref="BH503:BM503"/>
    <mergeCell ref="BN503:BS503"/>
    <mergeCell ref="AE504:AM504"/>
    <mergeCell ref="BH504:BM504"/>
    <mergeCell ref="BN504:BS504"/>
    <mergeCell ref="AE505:AM505"/>
    <mergeCell ref="BH505:BM505"/>
    <mergeCell ref="AE542:AM542"/>
    <mergeCell ref="BB542:BG542"/>
    <mergeCell ref="BH542:BM542"/>
    <mergeCell ref="BN542:BS542"/>
    <mergeCell ref="AE550:AM550"/>
    <mergeCell ref="BB550:BG550"/>
    <mergeCell ref="BH550:BM550"/>
    <mergeCell ref="BN550:BS550"/>
    <mergeCell ref="AE551:AM551"/>
    <mergeCell ref="BB551:BG551"/>
    <mergeCell ref="BH551:BM551"/>
    <mergeCell ref="BN551:BS551"/>
    <mergeCell ref="AE547:AM547"/>
    <mergeCell ref="BB547:BG547"/>
    <mergeCell ref="BH547:BM547"/>
    <mergeCell ref="BN547:BS547"/>
    <mergeCell ref="AE548:AM548"/>
    <mergeCell ref="BB548:BG548"/>
    <mergeCell ref="BH548:BM548"/>
    <mergeCell ref="BN548:BS548"/>
    <mergeCell ref="AE530:AM530"/>
    <mergeCell ref="BB530:BG530"/>
    <mergeCell ref="BH530:BM530"/>
    <mergeCell ref="BN530:BS530"/>
    <mergeCell ref="BN505:BS505"/>
    <mergeCell ref="BH506:BM506"/>
    <mergeCell ref="BN506:BS506"/>
    <mergeCell ref="BH507:BM507"/>
    <mergeCell ref="BN507:BS507"/>
    <mergeCell ref="BH508:BM508"/>
    <mergeCell ref="BN508:BS508"/>
    <mergeCell ref="BH509:BM509"/>
    <mergeCell ref="BN509:BS509"/>
    <mergeCell ref="BH510:BM510"/>
    <mergeCell ref="BN510:BS510"/>
    <mergeCell ref="BH511:BM511"/>
    <mergeCell ref="AE538:AM538"/>
    <mergeCell ref="BB538:BG538"/>
    <mergeCell ref="BH538:BM538"/>
    <mergeCell ref="BN538:BS538"/>
    <mergeCell ref="AE533:AM533"/>
    <mergeCell ref="BB533:BG533"/>
    <mergeCell ref="AE546:AM546"/>
    <mergeCell ref="BB546:BG546"/>
    <mergeCell ref="BB479:BG479"/>
    <mergeCell ref="BH479:BM479"/>
    <mergeCell ref="BH512:BM512"/>
    <mergeCell ref="BN512:BS512"/>
    <mergeCell ref="BN479:BS479"/>
    <mergeCell ref="BB484:BG484"/>
    <mergeCell ref="BB462:BG462"/>
    <mergeCell ref="BH462:BM462"/>
    <mergeCell ref="BN462:BS462"/>
    <mergeCell ref="AE463:AM463"/>
    <mergeCell ref="BB463:BG463"/>
    <mergeCell ref="AE464:AM464"/>
    <mergeCell ref="AE539:AM539"/>
    <mergeCell ref="BB539:BG539"/>
    <mergeCell ref="BH539:BM539"/>
    <mergeCell ref="BN539:BS539"/>
    <mergeCell ref="AE540:AM540"/>
    <mergeCell ref="BB540:BG540"/>
    <mergeCell ref="BH540:BM540"/>
    <mergeCell ref="BN540:BS540"/>
    <mergeCell ref="AE531:AM531"/>
    <mergeCell ref="BB531:BG531"/>
    <mergeCell ref="BH531:BM531"/>
    <mergeCell ref="BN531:BS531"/>
    <mergeCell ref="AE532:AM532"/>
    <mergeCell ref="BB532:BG532"/>
    <mergeCell ref="BH532:BM532"/>
    <mergeCell ref="BN532:BS532"/>
    <mergeCell ref="AE517:AM517"/>
    <mergeCell ref="BB517:BG517"/>
    <mergeCell ref="BH517:BM517"/>
    <mergeCell ref="BN517:BS517"/>
    <mergeCell ref="BB471:BG471"/>
    <mergeCell ref="BH471:BM471"/>
    <mergeCell ref="BN471:BS471"/>
    <mergeCell ref="BH463:BM463"/>
    <mergeCell ref="BN463:BS463"/>
    <mergeCell ref="BB472:BG472"/>
    <mergeCell ref="BH472:BM472"/>
    <mergeCell ref="BN472:BS472"/>
    <mergeCell ref="AE473:AM473"/>
    <mergeCell ref="BB473:BG473"/>
    <mergeCell ref="BH473:BM473"/>
    <mergeCell ref="BN473:BS473"/>
    <mergeCell ref="BB468:BG468"/>
    <mergeCell ref="BH468:BM468"/>
    <mergeCell ref="BN468:BS468"/>
    <mergeCell ref="AE469:AM469"/>
    <mergeCell ref="BB469:BG469"/>
    <mergeCell ref="BH469:BM469"/>
    <mergeCell ref="BN469:BS469"/>
    <mergeCell ref="AE470:AM470"/>
    <mergeCell ref="BB470:BG470"/>
    <mergeCell ref="BH470:BM470"/>
    <mergeCell ref="BN470:BS470"/>
    <mergeCell ref="BB465:BG465"/>
    <mergeCell ref="BH465:BM465"/>
    <mergeCell ref="BN465:BS465"/>
    <mergeCell ref="AE466:AM466"/>
    <mergeCell ref="AE471:AM471"/>
    <mergeCell ref="AE428:AM428"/>
    <mergeCell ref="BB428:BG428"/>
    <mergeCell ref="BH428:BM428"/>
    <mergeCell ref="BN428:BS428"/>
    <mergeCell ref="AE429:AM429"/>
    <mergeCell ref="BB429:BG429"/>
    <mergeCell ref="BH429:BM429"/>
    <mergeCell ref="BN429:BS429"/>
    <mergeCell ref="BH424:BM424"/>
    <mergeCell ref="BN424:BS424"/>
    <mergeCell ref="AE425:AM425"/>
    <mergeCell ref="BB425:BG425"/>
    <mergeCell ref="BH425:BM425"/>
    <mergeCell ref="BN425:BS425"/>
    <mergeCell ref="AE426:AM426"/>
    <mergeCell ref="BB426:BG426"/>
    <mergeCell ref="BH426:BM426"/>
    <mergeCell ref="BN426:BS426"/>
    <mergeCell ref="BB427:BG427"/>
    <mergeCell ref="BB424:BG424"/>
    <mergeCell ref="AE240:AM240"/>
    <mergeCell ref="BB240:BG240"/>
    <mergeCell ref="BH240:BM240"/>
    <mergeCell ref="BN240:BS240"/>
    <mergeCell ref="AE389:AM389"/>
    <mergeCell ref="BB389:BG389"/>
    <mergeCell ref="BH389:BM389"/>
    <mergeCell ref="BN389:BS389"/>
    <mergeCell ref="AE390:AM390"/>
    <mergeCell ref="BB390:BG390"/>
    <mergeCell ref="BH390:BM390"/>
    <mergeCell ref="BN390:BS390"/>
    <mergeCell ref="AE391:AM391"/>
    <mergeCell ref="BB391:BG391"/>
    <mergeCell ref="BH391:BM391"/>
    <mergeCell ref="BN391:BS391"/>
    <mergeCell ref="AE386:AM386"/>
    <mergeCell ref="BB386:BG386"/>
    <mergeCell ref="BH386:BM386"/>
    <mergeCell ref="BN386:BS386"/>
    <mergeCell ref="AE387:AM387"/>
    <mergeCell ref="BB387:BG387"/>
    <mergeCell ref="BH387:BM387"/>
    <mergeCell ref="BN387:BS387"/>
    <mergeCell ref="BH378:BM378"/>
    <mergeCell ref="BN241:BS241"/>
    <mergeCell ref="AE242:AM242"/>
    <mergeCell ref="BB242:BG242"/>
    <mergeCell ref="BH242:BM242"/>
    <mergeCell ref="BN242:BS242"/>
    <mergeCell ref="AE243:AM243"/>
    <mergeCell ref="BB243:BG243"/>
    <mergeCell ref="AE249:AM249"/>
    <mergeCell ref="BB249:BG249"/>
    <mergeCell ref="BH249:BM249"/>
    <mergeCell ref="BN249:BS249"/>
    <mergeCell ref="AE253:AM253"/>
    <mergeCell ref="BB253:BG253"/>
    <mergeCell ref="BH253:BM253"/>
    <mergeCell ref="BN253:BS253"/>
    <mergeCell ref="AE254:AM254"/>
    <mergeCell ref="BB254:BG254"/>
    <mergeCell ref="AE255:AM255"/>
    <mergeCell ref="BB255:BG255"/>
    <mergeCell ref="BB361:BG361"/>
    <mergeCell ref="AE260:AM260"/>
    <mergeCell ref="BB260:BG260"/>
    <mergeCell ref="BH260:BM260"/>
    <mergeCell ref="BN260:BS260"/>
    <mergeCell ref="AE261:AM261"/>
    <mergeCell ref="BB261:BG261"/>
    <mergeCell ref="BH261:BM261"/>
    <mergeCell ref="BN261:BS261"/>
    <mergeCell ref="AE265:AM265"/>
    <mergeCell ref="BB265:BG265"/>
    <mergeCell ref="BH265:BM265"/>
    <mergeCell ref="BN265:BS265"/>
    <mergeCell ref="AE266:AM266"/>
    <mergeCell ref="BB266:BG266"/>
    <mergeCell ref="BH266:BM266"/>
    <mergeCell ref="AE357:AM357"/>
    <mergeCell ref="BH255:BM255"/>
    <mergeCell ref="BN255:BS255"/>
    <mergeCell ref="AE250:AM250"/>
    <mergeCell ref="AE237:AM237"/>
    <mergeCell ref="AN237:BA237"/>
    <mergeCell ref="BB237:BG237"/>
    <mergeCell ref="BH237:BM237"/>
    <mergeCell ref="BN237:BS237"/>
    <mergeCell ref="AE238:AM238"/>
    <mergeCell ref="BB238:BG238"/>
    <mergeCell ref="BH238:BM238"/>
    <mergeCell ref="BN238:BS238"/>
    <mergeCell ref="AE239:AM239"/>
    <mergeCell ref="BB239:BG239"/>
    <mergeCell ref="BH239:BM239"/>
    <mergeCell ref="BN239:BS239"/>
    <mergeCell ref="AE247:AM247"/>
    <mergeCell ref="BB247:BG247"/>
    <mergeCell ref="BH247:BM247"/>
    <mergeCell ref="BN247:BS247"/>
    <mergeCell ref="AE244:AM244"/>
    <mergeCell ref="BB244:BG244"/>
    <mergeCell ref="BH244:BM244"/>
    <mergeCell ref="BN244:BS244"/>
    <mergeCell ref="AE245:AM245"/>
    <mergeCell ref="BB245:BG245"/>
    <mergeCell ref="BH245:BM245"/>
    <mergeCell ref="BN245:BS245"/>
    <mergeCell ref="AE246:AM246"/>
    <mergeCell ref="BB246:BG246"/>
    <mergeCell ref="BH246:BM246"/>
    <mergeCell ref="BN246:BS246"/>
    <mergeCell ref="AE241:AM241"/>
    <mergeCell ref="BB241:BG241"/>
    <mergeCell ref="BH241:BM241"/>
    <mergeCell ref="BN250:BS250"/>
    <mergeCell ref="AE251:AM251"/>
    <mergeCell ref="BB251:BG251"/>
    <mergeCell ref="BH251:BM251"/>
    <mergeCell ref="BN251:BS251"/>
    <mergeCell ref="AE252:AM252"/>
    <mergeCell ref="BB252:BG252"/>
    <mergeCell ref="BH252:BM252"/>
    <mergeCell ref="BN252:BS252"/>
    <mergeCell ref="AE259:AM259"/>
    <mergeCell ref="BB259:BG259"/>
    <mergeCell ref="BH259:BM259"/>
    <mergeCell ref="BN259:BS259"/>
    <mergeCell ref="AE256:AM256"/>
    <mergeCell ref="BB256:BG256"/>
    <mergeCell ref="BH256:BM256"/>
    <mergeCell ref="BN256:BS256"/>
    <mergeCell ref="AE257:AM257"/>
    <mergeCell ref="BB257:BG257"/>
    <mergeCell ref="BH257:BM257"/>
    <mergeCell ref="BN257:BS257"/>
    <mergeCell ref="AE258:AM258"/>
    <mergeCell ref="BB258:BG258"/>
    <mergeCell ref="BH258:BM258"/>
    <mergeCell ref="BN258:BS258"/>
    <mergeCell ref="AE268:AM268"/>
    <mergeCell ref="BB268:BG268"/>
    <mergeCell ref="BH268:BM268"/>
    <mergeCell ref="BN268:BS268"/>
    <mergeCell ref="AE269:AM269"/>
    <mergeCell ref="BB269:BG269"/>
    <mergeCell ref="BH269:BM269"/>
    <mergeCell ref="BN269:BS269"/>
    <mergeCell ref="AE270:AM270"/>
    <mergeCell ref="BB270:BG270"/>
    <mergeCell ref="BH270:BM270"/>
    <mergeCell ref="BN270:BS270"/>
    <mergeCell ref="AE248:AM248"/>
    <mergeCell ref="BN266:BS266"/>
    <mergeCell ref="AE267:AM267"/>
    <mergeCell ref="BB267:BG267"/>
    <mergeCell ref="BH267:BM267"/>
    <mergeCell ref="BN267:BS267"/>
    <mergeCell ref="AE262:AM262"/>
    <mergeCell ref="BB262:BG262"/>
    <mergeCell ref="BH262:BM262"/>
    <mergeCell ref="BN262:BS262"/>
    <mergeCell ref="AE263:AM263"/>
    <mergeCell ref="BB263:BG263"/>
    <mergeCell ref="BH263:BM263"/>
    <mergeCell ref="BN263:BS263"/>
    <mergeCell ref="AE264:AM264"/>
    <mergeCell ref="BB264:BG264"/>
    <mergeCell ref="BH264:BM264"/>
    <mergeCell ref="BN264:BS264"/>
    <mergeCell ref="BB250:BG250"/>
    <mergeCell ref="BH250:BM250"/>
    <mergeCell ref="BH274:BM274"/>
    <mergeCell ref="BN274:BS274"/>
    <mergeCell ref="BB275:BG275"/>
    <mergeCell ref="BH275:BM275"/>
    <mergeCell ref="BN275:BS275"/>
    <mergeCell ref="AE276:AM276"/>
    <mergeCell ref="AN276:BA276"/>
    <mergeCell ref="BB276:BG276"/>
    <mergeCell ref="BH276:BM276"/>
    <mergeCell ref="BN276:BS276"/>
    <mergeCell ref="AE271:AM271"/>
    <mergeCell ref="BB271:BG271"/>
    <mergeCell ref="BH271:BM271"/>
    <mergeCell ref="BN271:BS271"/>
    <mergeCell ref="AE272:AM272"/>
    <mergeCell ref="BB272:BG272"/>
    <mergeCell ref="BH272:BM272"/>
    <mergeCell ref="BN272:BS272"/>
    <mergeCell ref="BH273:BM273"/>
    <mergeCell ref="BN273:BS273"/>
    <mergeCell ref="AE280:AM280"/>
    <mergeCell ref="BB280:BG280"/>
    <mergeCell ref="BH280:BM280"/>
    <mergeCell ref="BN280:BS280"/>
    <mergeCell ref="AE281:AM281"/>
    <mergeCell ref="BB281:BG281"/>
    <mergeCell ref="BH281:BM281"/>
    <mergeCell ref="BN281:BS281"/>
    <mergeCell ref="AE282:AM282"/>
    <mergeCell ref="BB282:BG282"/>
    <mergeCell ref="BH282:BM282"/>
    <mergeCell ref="BN282:BS282"/>
    <mergeCell ref="AE277:AM277"/>
    <mergeCell ref="BB277:BG277"/>
    <mergeCell ref="BH277:BM277"/>
    <mergeCell ref="BN277:BS277"/>
    <mergeCell ref="AE278:AM278"/>
    <mergeCell ref="BB278:BG278"/>
    <mergeCell ref="BH278:BM278"/>
    <mergeCell ref="BN278:BS278"/>
    <mergeCell ref="AE279:AM279"/>
    <mergeCell ref="BB279:BG279"/>
    <mergeCell ref="BH279:BM279"/>
    <mergeCell ref="BN279:BS279"/>
    <mergeCell ref="AE286:AM286"/>
    <mergeCell ref="BB286:BG286"/>
    <mergeCell ref="BH286:BM286"/>
    <mergeCell ref="BN286:BS286"/>
    <mergeCell ref="AE287:AM287"/>
    <mergeCell ref="BB287:BG287"/>
    <mergeCell ref="BH287:BM287"/>
    <mergeCell ref="BN287:BS287"/>
    <mergeCell ref="AE288:AM288"/>
    <mergeCell ref="BB288:BG288"/>
    <mergeCell ref="BH288:BM288"/>
    <mergeCell ref="BN288:BS288"/>
    <mergeCell ref="AE283:AM283"/>
    <mergeCell ref="BB283:BG283"/>
    <mergeCell ref="BH283:BM283"/>
    <mergeCell ref="BN283:BS283"/>
    <mergeCell ref="AE284:AM284"/>
    <mergeCell ref="BB284:BG284"/>
    <mergeCell ref="BH284:BM284"/>
    <mergeCell ref="BN284:BS284"/>
    <mergeCell ref="AE285:AM285"/>
    <mergeCell ref="BB285:BG285"/>
    <mergeCell ref="BH285:BM285"/>
    <mergeCell ref="BN285:BS285"/>
    <mergeCell ref="AE292:AM292"/>
    <mergeCell ref="BB292:BG292"/>
    <mergeCell ref="BH292:BM292"/>
    <mergeCell ref="BN292:BS292"/>
    <mergeCell ref="AE293:AM293"/>
    <mergeCell ref="BB293:BG293"/>
    <mergeCell ref="BH293:BM293"/>
    <mergeCell ref="BN293:BS293"/>
    <mergeCell ref="AE294:AM294"/>
    <mergeCell ref="BB294:BG294"/>
    <mergeCell ref="BH294:BM294"/>
    <mergeCell ref="BN294:BS294"/>
    <mergeCell ref="AE289:AM289"/>
    <mergeCell ref="BB289:BG289"/>
    <mergeCell ref="BH289:BM289"/>
    <mergeCell ref="BN289:BS289"/>
    <mergeCell ref="AE290:AM290"/>
    <mergeCell ref="BB290:BG290"/>
    <mergeCell ref="BH290:BM290"/>
    <mergeCell ref="BN290:BS290"/>
    <mergeCell ref="AE291:AM291"/>
    <mergeCell ref="BB291:BG291"/>
    <mergeCell ref="BH291:BM291"/>
    <mergeCell ref="BN291:BS291"/>
    <mergeCell ref="AE298:AM298"/>
    <mergeCell ref="BB298:BG298"/>
    <mergeCell ref="BH298:BM298"/>
    <mergeCell ref="BN298:BS298"/>
    <mergeCell ref="AE299:AM299"/>
    <mergeCell ref="BB299:BG299"/>
    <mergeCell ref="BH299:BM299"/>
    <mergeCell ref="BN299:BS299"/>
    <mergeCell ref="AE300:AM300"/>
    <mergeCell ref="BB300:BG300"/>
    <mergeCell ref="BH300:BM300"/>
    <mergeCell ref="BN300:BS300"/>
    <mergeCell ref="AE295:AM295"/>
    <mergeCell ref="BB295:BG295"/>
    <mergeCell ref="BH295:BM295"/>
    <mergeCell ref="BN295:BS295"/>
    <mergeCell ref="AE296:AM296"/>
    <mergeCell ref="BB296:BG296"/>
    <mergeCell ref="BH296:BM296"/>
    <mergeCell ref="BN296:BS296"/>
    <mergeCell ref="AE297:AM297"/>
    <mergeCell ref="BB297:BG297"/>
    <mergeCell ref="BH297:BM297"/>
    <mergeCell ref="BN297:BS297"/>
    <mergeCell ref="AE304:AM304"/>
    <mergeCell ref="BB304:BG304"/>
    <mergeCell ref="BH304:BM304"/>
    <mergeCell ref="BN304:BS304"/>
    <mergeCell ref="AE305:AM305"/>
    <mergeCell ref="BB305:BG305"/>
    <mergeCell ref="BH305:BM305"/>
    <mergeCell ref="BN305:BS305"/>
    <mergeCell ref="AE306:AM306"/>
    <mergeCell ref="BB306:BG306"/>
    <mergeCell ref="BH306:BM306"/>
    <mergeCell ref="BN306:BS306"/>
    <mergeCell ref="AE301:AM301"/>
    <mergeCell ref="BB301:BG301"/>
    <mergeCell ref="BH301:BM301"/>
    <mergeCell ref="BN301:BS301"/>
    <mergeCell ref="AE302:AM302"/>
    <mergeCell ref="BB302:BG302"/>
    <mergeCell ref="BH302:BM302"/>
    <mergeCell ref="BN302:BS302"/>
    <mergeCell ref="AE303:AM303"/>
    <mergeCell ref="BB303:BG303"/>
    <mergeCell ref="BH303:BM303"/>
    <mergeCell ref="BN303:BS303"/>
    <mergeCell ref="AE310:AM310"/>
    <mergeCell ref="BB310:BG310"/>
    <mergeCell ref="BH310:BM310"/>
    <mergeCell ref="BN310:BS310"/>
    <mergeCell ref="AE311:AM311"/>
    <mergeCell ref="BB311:BG311"/>
    <mergeCell ref="BH311:BM311"/>
    <mergeCell ref="BN311:BS311"/>
    <mergeCell ref="BH312:BM312"/>
    <mergeCell ref="BN312:BS312"/>
    <mergeCell ref="AE322:AM322"/>
    <mergeCell ref="BB322:BG322"/>
    <mergeCell ref="BH322:BM322"/>
    <mergeCell ref="BN322:BS322"/>
    <mergeCell ref="AE307:AM307"/>
    <mergeCell ref="BB307:BG307"/>
    <mergeCell ref="BH307:BM307"/>
    <mergeCell ref="BN307:BS307"/>
    <mergeCell ref="AE308:AM308"/>
    <mergeCell ref="BB308:BG308"/>
    <mergeCell ref="BH308:BM308"/>
    <mergeCell ref="BN308:BS308"/>
    <mergeCell ref="AE309:AM309"/>
    <mergeCell ref="BB309:BG309"/>
    <mergeCell ref="BH309:BM309"/>
    <mergeCell ref="BN309:BS309"/>
    <mergeCell ref="AE319:AM319"/>
    <mergeCell ref="BB319:BG319"/>
    <mergeCell ref="BH319:BM319"/>
    <mergeCell ref="BN319:BS319"/>
    <mergeCell ref="AE320:AM320"/>
    <mergeCell ref="BB320:BG320"/>
    <mergeCell ref="BH320:BM320"/>
    <mergeCell ref="BN320:BS320"/>
    <mergeCell ref="AE321:AM321"/>
    <mergeCell ref="BB321:BG321"/>
    <mergeCell ref="BH321:BM321"/>
    <mergeCell ref="BN321:BS321"/>
    <mergeCell ref="BN317:BS317"/>
    <mergeCell ref="AE318:AM318"/>
    <mergeCell ref="AN318:BA318"/>
    <mergeCell ref="BB318:BG318"/>
    <mergeCell ref="BH318:BM318"/>
    <mergeCell ref="BN318:BS318"/>
    <mergeCell ref="AE325:AM325"/>
    <mergeCell ref="BB325:BG325"/>
    <mergeCell ref="BH325:BM325"/>
    <mergeCell ref="BN325:BS325"/>
    <mergeCell ref="AE326:AM326"/>
    <mergeCell ref="BB326:BG326"/>
    <mergeCell ref="BH326:BM326"/>
    <mergeCell ref="BN326:BS326"/>
    <mergeCell ref="AE327:AM327"/>
    <mergeCell ref="BB327:BG327"/>
    <mergeCell ref="BH327:BM327"/>
    <mergeCell ref="BN327:BS327"/>
    <mergeCell ref="AE323:AM323"/>
    <mergeCell ref="BB323:BG323"/>
    <mergeCell ref="BH323:BM323"/>
    <mergeCell ref="BN323:BS323"/>
    <mergeCell ref="AE324:AM324"/>
    <mergeCell ref="BB324:BG324"/>
    <mergeCell ref="BH324:BM324"/>
    <mergeCell ref="BN324:BS324"/>
    <mergeCell ref="AE331:AM331"/>
    <mergeCell ref="BB331:BG331"/>
    <mergeCell ref="BH331:BM331"/>
    <mergeCell ref="BN331:BS331"/>
    <mergeCell ref="AE332:AM332"/>
    <mergeCell ref="BB332:BG332"/>
    <mergeCell ref="BH332:BM332"/>
    <mergeCell ref="BN332:BS332"/>
    <mergeCell ref="AE333:AM333"/>
    <mergeCell ref="BB333:BG333"/>
    <mergeCell ref="BH333:BM333"/>
    <mergeCell ref="BN333:BS333"/>
    <mergeCell ref="AE328:AM328"/>
    <mergeCell ref="BB328:BG328"/>
    <mergeCell ref="BH328:BM328"/>
    <mergeCell ref="BN328:BS328"/>
    <mergeCell ref="AE329:AM329"/>
    <mergeCell ref="BB329:BG329"/>
    <mergeCell ref="BH329:BM329"/>
    <mergeCell ref="BN329:BS329"/>
    <mergeCell ref="AE330:AM330"/>
    <mergeCell ref="BB330:BG330"/>
    <mergeCell ref="BH330:BM330"/>
    <mergeCell ref="BN330:BS330"/>
    <mergeCell ref="AE337:AM337"/>
    <mergeCell ref="BB337:BG337"/>
    <mergeCell ref="BH337:BM337"/>
    <mergeCell ref="BN337:BS337"/>
    <mergeCell ref="AE338:AM338"/>
    <mergeCell ref="BB338:BG338"/>
    <mergeCell ref="BH338:BM338"/>
    <mergeCell ref="BN338:BS338"/>
    <mergeCell ref="AE339:AM339"/>
    <mergeCell ref="BB339:BG339"/>
    <mergeCell ref="BH339:BM339"/>
    <mergeCell ref="BN339:BS339"/>
    <mergeCell ref="AE334:AM334"/>
    <mergeCell ref="BB334:BG334"/>
    <mergeCell ref="BH334:BM334"/>
    <mergeCell ref="BN334:BS334"/>
    <mergeCell ref="AE335:AM335"/>
    <mergeCell ref="BB335:BG335"/>
    <mergeCell ref="BH335:BM335"/>
    <mergeCell ref="BN335:BS335"/>
    <mergeCell ref="AE336:AM336"/>
    <mergeCell ref="BB336:BG336"/>
    <mergeCell ref="BH336:BM336"/>
    <mergeCell ref="BN336:BS336"/>
    <mergeCell ref="AE343:AM343"/>
    <mergeCell ref="BB343:BG343"/>
    <mergeCell ref="BH343:BM343"/>
    <mergeCell ref="BN343:BS343"/>
    <mergeCell ref="AE344:AM344"/>
    <mergeCell ref="BB344:BG344"/>
    <mergeCell ref="BH344:BM344"/>
    <mergeCell ref="BN344:BS344"/>
    <mergeCell ref="AE345:AM345"/>
    <mergeCell ref="BB345:BG345"/>
    <mergeCell ref="BH345:BM345"/>
    <mergeCell ref="BN345:BS345"/>
    <mergeCell ref="AE340:AM340"/>
    <mergeCell ref="BB340:BG340"/>
    <mergeCell ref="BH340:BM340"/>
    <mergeCell ref="BN340:BS340"/>
    <mergeCell ref="AE341:AM341"/>
    <mergeCell ref="BB341:BG341"/>
    <mergeCell ref="BH341:BM341"/>
    <mergeCell ref="BN341:BS341"/>
    <mergeCell ref="AE342:AM342"/>
    <mergeCell ref="BB342:BG342"/>
    <mergeCell ref="BH342:BM342"/>
    <mergeCell ref="BN342:BS342"/>
    <mergeCell ref="AE349:AM349"/>
    <mergeCell ref="BB349:BG349"/>
    <mergeCell ref="BH349:BM349"/>
    <mergeCell ref="BN349:BS349"/>
    <mergeCell ref="AE350:AM350"/>
    <mergeCell ref="BB350:BG350"/>
    <mergeCell ref="BH350:BM350"/>
    <mergeCell ref="BN350:BS350"/>
    <mergeCell ref="AE351:AM351"/>
    <mergeCell ref="BB351:BG351"/>
    <mergeCell ref="BH351:BM351"/>
    <mergeCell ref="BN351:BS351"/>
    <mergeCell ref="AE346:AM346"/>
    <mergeCell ref="BB346:BG346"/>
    <mergeCell ref="BH346:BM346"/>
    <mergeCell ref="BN346:BS346"/>
    <mergeCell ref="AE347:AM347"/>
    <mergeCell ref="BB347:BG347"/>
    <mergeCell ref="BH347:BM347"/>
    <mergeCell ref="BN347:BS347"/>
    <mergeCell ref="AE348:AM348"/>
    <mergeCell ref="BB348:BG348"/>
    <mergeCell ref="BH348:BM348"/>
    <mergeCell ref="BN348:BS348"/>
    <mergeCell ref="AE359:AM359"/>
    <mergeCell ref="BB359:BG359"/>
    <mergeCell ref="BH359:BM359"/>
    <mergeCell ref="BN359:BS359"/>
    <mergeCell ref="AE384:AM384"/>
    <mergeCell ref="BB384:BG384"/>
    <mergeCell ref="BB417:BG417"/>
    <mergeCell ref="BB418:BG418"/>
    <mergeCell ref="BB419:BG419"/>
    <mergeCell ref="BB420:BG420"/>
    <mergeCell ref="BB421:BG421"/>
    <mergeCell ref="BB422:BG422"/>
    <mergeCell ref="BB423:BG423"/>
    <mergeCell ref="AE352:AM352"/>
    <mergeCell ref="BB352:BG352"/>
    <mergeCell ref="BH352:BM352"/>
    <mergeCell ref="BN352:BS352"/>
    <mergeCell ref="AE353:AM353"/>
    <mergeCell ref="BB353:BG353"/>
    <mergeCell ref="BH353:BM353"/>
    <mergeCell ref="BN353:BS353"/>
    <mergeCell ref="BH354:BM354"/>
    <mergeCell ref="BN354:BS354"/>
    <mergeCell ref="BH384:BM384"/>
    <mergeCell ref="BH393:BM393"/>
    <mergeCell ref="BN377:BS377"/>
    <mergeCell ref="BB414:BG414"/>
    <mergeCell ref="BB415:BG415"/>
    <mergeCell ref="BB411:BG411"/>
    <mergeCell ref="BB409:BG409"/>
    <mergeCell ref="BB410:BG410"/>
    <mergeCell ref="BB407:BG407"/>
    <mergeCell ref="AE566:AM566"/>
    <mergeCell ref="BB566:BG566"/>
    <mergeCell ref="BH566:BM566"/>
    <mergeCell ref="BN566:BS566"/>
    <mergeCell ref="BB567:BG567"/>
    <mergeCell ref="BH567:BM567"/>
    <mergeCell ref="BN567:BS567"/>
    <mergeCell ref="BB574:BG574"/>
    <mergeCell ref="BH574:BM574"/>
    <mergeCell ref="BN574:BS574"/>
    <mergeCell ref="BB575:BG575"/>
    <mergeCell ref="BH575:BM575"/>
    <mergeCell ref="BN575:BS575"/>
    <mergeCell ref="BH355:BM355"/>
    <mergeCell ref="BN355:BS355"/>
    <mergeCell ref="BB563:BG563"/>
    <mergeCell ref="BH563:BM563"/>
    <mergeCell ref="BN563:BS563"/>
    <mergeCell ref="AE564:AM564"/>
    <mergeCell ref="BB564:BG564"/>
    <mergeCell ref="BH564:BM564"/>
    <mergeCell ref="BN564:BS564"/>
    <mergeCell ref="BH430:BM430"/>
    <mergeCell ref="BN430:BS430"/>
    <mergeCell ref="AE431:AM431"/>
    <mergeCell ref="BB431:BG431"/>
    <mergeCell ref="BH431:BM431"/>
    <mergeCell ref="BN431:BS431"/>
    <mergeCell ref="AE358:AM358"/>
    <mergeCell ref="BB358:BG358"/>
    <mergeCell ref="BH358:BM358"/>
    <mergeCell ref="BN358:BS358"/>
    <mergeCell ref="AE572:AM572"/>
    <mergeCell ref="BB572:BG572"/>
    <mergeCell ref="BH572:BM572"/>
    <mergeCell ref="BN572:BS572"/>
    <mergeCell ref="BB573:BG573"/>
    <mergeCell ref="BH573:BM573"/>
    <mergeCell ref="BN573:BS573"/>
    <mergeCell ref="BB580:BG580"/>
    <mergeCell ref="BH580:BM580"/>
    <mergeCell ref="BN580:BS580"/>
    <mergeCell ref="BB581:BG581"/>
    <mergeCell ref="BH581:BM581"/>
    <mergeCell ref="BN581:BS581"/>
    <mergeCell ref="AE570:AM570"/>
    <mergeCell ref="BB570:BG570"/>
    <mergeCell ref="BH570:BM570"/>
    <mergeCell ref="BN570:BS570"/>
    <mergeCell ref="BB577:BG577"/>
    <mergeCell ref="BH577:BM577"/>
    <mergeCell ref="BN577:BS577"/>
    <mergeCell ref="BN582:BS582"/>
    <mergeCell ref="AE578:AM578"/>
    <mergeCell ref="BB578:BG578"/>
    <mergeCell ref="BH578:BM578"/>
    <mergeCell ref="BN578:BS578"/>
    <mergeCell ref="BB579:BG579"/>
    <mergeCell ref="BH579:BM579"/>
    <mergeCell ref="BN579:BS579"/>
    <mergeCell ref="BB586:BG586"/>
    <mergeCell ref="BH586:BM586"/>
    <mergeCell ref="BN586:BS586"/>
    <mergeCell ref="BB587:BG587"/>
    <mergeCell ref="BH587:BM587"/>
    <mergeCell ref="BN587:BS587"/>
    <mergeCell ref="AE576:AM576"/>
    <mergeCell ref="BB576:BG576"/>
    <mergeCell ref="BH576:BM576"/>
    <mergeCell ref="BN576:BS576"/>
    <mergeCell ref="BB583:BG583"/>
    <mergeCell ref="BH583:BM583"/>
    <mergeCell ref="BN583:BS583"/>
    <mergeCell ref="BN634:BS634"/>
    <mergeCell ref="BB635:BG635"/>
    <mergeCell ref="BH635:BM635"/>
    <mergeCell ref="BN635:BS635"/>
    <mergeCell ref="AE629:AM629"/>
    <mergeCell ref="AE588:AM588"/>
    <mergeCell ref="BB588:BG588"/>
    <mergeCell ref="BH588:BM588"/>
    <mergeCell ref="BN588:BS588"/>
    <mergeCell ref="AE584:AM584"/>
    <mergeCell ref="BB584:BG584"/>
    <mergeCell ref="BH584:BM584"/>
    <mergeCell ref="BN584:BS584"/>
    <mergeCell ref="BB585:BG585"/>
    <mergeCell ref="BH585:BM585"/>
    <mergeCell ref="BN585:BS585"/>
    <mergeCell ref="AE562:AM562"/>
    <mergeCell ref="AN565:BA565"/>
    <mergeCell ref="AN567:BA567"/>
    <mergeCell ref="AN569:BA569"/>
    <mergeCell ref="AN571:BA571"/>
    <mergeCell ref="AN573:BA573"/>
    <mergeCell ref="AN575:BA575"/>
    <mergeCell ref="AN577:BA577"/>
    <mergeCell ref="AN579:BA579"/>
    <mergeCell ref="AN581:BA581"/>
    <mergeCell ref="AN583:BA583"/>
    <mergeCell ref="AN585:BA585"/>
    <mergeCell ref="AN587:BA587"/>
    <mergeCell ref="AE582:AM582"/>
    <mergeCell ref="BB582:BG582"/>
    <mergeCell ref="BH582:BM582"/>
    <mergeCell ref="AE642:AM642"/>
    <mergeCell ref="BB642:BG642"/>
    <mergeCell ref="BH642:BM642"/>
    <mergeCell ref="BN642:BS642"/>
    <mergeCell ref="AE641:AM641"/>
    <mergeCell ref="AN589:BA589"/>
    <mergeCell ref="AN591:BA591"/>
    <mergeCell ref="AN593:BA593"/>
    <mergeCell ref="AE592:AM592"/>
    <mergeCell ref="AE586:AM586"/>
    <mergeCell ref="AE580:AM580"/>
    <mergeCell ref="AE574:AM574"/>
    <mergeCell ref="AE568:AM568"/>
    <mergeCell ref="BN643:BS643"/>
    <mergeCell ref="AE644:AM644"/>
    <mergeCell ref="BB644:BG644"/>
    <mergeCell ref="BH644:BM644"/>
    <mergeCell ref="BN644:BS644"/>
    <mergeCell ref="BB592:BG592"/>
    <mergeCell ref="BH592:BM592"/>
    <mergeCell ref="BN592:BS592"/>
    <mergeCell ref="BB593:BG593"/>
    <mergeCell ref="BH593:BM593"/>
    <mergeCell ref="BN593:BS593"/>
    <mergeCell ref="BB589:BG589"/>
    <mergeCell ref="BH589:BM589"/>
    <mergeCell ref="BN589:BS589"/>
    <mergeCell ref="AE590:AM590"/>
    <mergeCell ref="BB590:BG590"/>
    <mergeCell ref="AE634:AM634"/>
    <mergeCell ref="BB634:BG634"/>
    <mergeCell ref="BH634:BM634"/>
    <mergeCell ref="BB643:BG643"/>
    <mergeCell ref="BH643:BM643"/>
    <mergeCell ref="BH657:BM657"/>
    <mergeCell ref="BN657:BS657"/>
    <mergeCell ref="AE652:AM652"/>
    <mergeCell ref="BB652:BG652"/>
    <mergeCell ref="BH652:BM652"/>
    <mergeCell ref="BB645:BG645"/>
    <mergeCell ref="BH645:BM645"/>
    <mergeCell ref="BN645:BS645"/>
    <mergeCell ref="BB641:BG641"/>
    <mergeCell ref="BH641:BM641"/>
    <mergeCell ref="BN641:BS641"/>
    <mergeCell ref="AE631:AM631"/>
    <mergeCell ref="AE633:AM633"/>
    <mergeCell ref="AE635:AM635"/>
    <mergeCell ref="BH590:BM590"/>
    <mergeCell ref="BN590:BS590"/>
    <mergeCell ref="BB591:BG591"/>
    <mergeCell ref="BH591:BM591"/>
    <mergeCell ref="BN591:BS591"/>
    <mergeCell ref="BH646:BM646"/>
    <mergeCell ref="BN646:BS646"/>
    <mergeCell ref="BB647:BG647"/>
    <mergeCell ref="BH647:BM647"/>
    <mergeCell ref="BN647:BS647"/>
    <mergeCell ref="AE636:AM636"/>
    <mergeCell ref="BB636:BG636"/>
    <mergeCell ref="BH636:BM636"/>
    <mergeCell ref="BN636:BS636"/>
    <mergeCell ref="BH637:BM637"/>
    <mergeCell ref="BN637:BS637"/>
    <mergeCell ref="BB629:BG629"/>
    <mergeCell ref="BH629:BM629"/>
    <mergeCell ref="BN629:BS629"/>
    <mergeCell ref="AE630:AM630"/>
    <mergeCell ref="BB630:BG630"/>
    <mergeCell ref="BH630:BM630"/>
    <mergeCell ref="BN630:BS630"/>
    <mergeCell ref="BB631:BG631"/>
    <mergeCell ref="BH631:BM631"/>
    <mergeCell ref="BN631:BS631"/>
    <mergeCell ref="AE632:AM632"/>
    <mergeCell ref="BB632:BG632"/>
    <mergeCell ref="BH632:BM632"/>
    <mergeCell ref="BN632:BS632"/>
    <mergeCell ref="BB633:BG633"/>
    <mergeCell ref="BH633:BM633"/>
    <mergeCell ref="BN633:BS633"/>
    <mergeCell ref="BB646:BG646"/>
    <mergeCell ref="AE660:AM660"/>
    <mergeCell ref="BH676:BM676"/>
    <mergeCell ref="BN676:BS676"/>
    <mergeCell ref="AE662:AM662"/>
    <mergeCell ref="AE664:AM664"/>
    <mergeCell ref="AE665:AM665"/>
    <mergeCell ref="AE667:AM667"/>
    <mergeCell ref="AE648:AM648"/>
    <mergeCell ref="BB648:BG648"/>
    <mergeCell ref="BH648:BM648"/>
    <mergeCell ref="BN648:BS648"/>
    <mergeCell ref="AE658:AM658"/>
    <mergeCell ref="BB658:BG658"/>
    <mergeCell ref="BH658:BM658"/>
    <mergeCell ref="BN658:BS658"/>
    <mergeCell ref="BB659:BG659"/>
    <mergeCell ref="BH659:BM659"/>
    <mergeCell ref="BN659:BS659"/>
    <mergeCell ref="BB668:BG668"/>
    <mergeCell ref="BH668:BM668"/>
    <mergeCell ref="BN668:BS668"/>
    <mergeCell ref="BB669:BG669"/>
    <mergeCell ref="BH669:BM669"/>
    <mergeCell ref="BN669:BS669"/>
    <mergeCell ref="AE670:AM670"/>
    <mergeCell ref="BB670:BG670"/>
    <mergeCell ref="BH670:BM670"/>
    <mergeCell ref="BN670:BS670"/>
    <mergeCell ref="BB653:BG653"/>
    <mergeCell ref="BH653:BM653"/>
    <mergeCell ref="BN653:BS653"/>
    <mergeCell ref="AE643:AM643"/>
    <mergeCell ref="AE645:AM645"/>
    <mergeCell ref="AE647:AM647"/>
    <mergeCell ref="AE649:AM649"/>
    <mergeCell ref="AE651:AM651"/>
    <mergeCell ref="AE653:AM653"/>
    <mergeCell ref="AE655:AM655"/>
    <mergeCell ref="AE657:AM657"/>
    <mergeCell ref="BB655:BG655"/>
    <mergeCell ref="BH655:BM655"/>
    <mergeCell ref="BN655:BS655"/>
    <mergeCell ref="AE656:AM656"/>
    <mergeCell ref="BB656:BG656"/>
    <mergeCell ref="BH656:BM656"/>
    <mergeCell ref="BN656:BS656"/>
    <mergeCell ref="BB657:BG657"/>
    <mergeCell ref="AE654:AM654"/>
    <mergeCell ref="BB654:BG654"/>
    <mergeCell ref="BH654:BM654"/>
    <mergeCell ref="BN654:BS654"/>
    <mergeCell ref="BB649:BG649"/>
    <mergeCell ref="BH649:BM649"/>
    <mergeCell ref="BN649:BS649"/>
    <mergeCell ref="AE650:AM650"/>
    <mergeCell ref="BB650:BG650"/>
    <mergeCell ref="BH650:BM650"/>
    <mergeCell ref="BN650:BS650"/>
    <mergeCell ref="BB651:BG651"/>
    <mergeCell ref="BH651:BM651"/>
    <mergeCell ref="BN651:BS651"/>
    <mergeCell ref="AE646:AM646"/>
    <mergeCell ref="BN652:BS652"/>
    <mergeCell ref="BB665:BG665"/>
    <mergeCell ref="BH665:BM665"/>
    <mergeCell ref="BN665:BS665"/>
    <mergeCell ref="AE666:AM666"/>
    <mergeCell ref="BB666:BG666"/>
    <mergeCell ref="BH666:BM666"/>
    <mergeCell ref="BN666:BS666"/>
    <mergeCell ref="BB667:BG667"/>
    <mergeCell ref="BH667:BM667"/>
    <mergeCell ref="BN667:BS667"/>
    <mergeCell ref="AE659:AM659"/>
    <mergeCell ref="BB660:BG660"/>
    <mergeCell ref="BH660:BM660"/>
    <mergeCell ref="BN660:BS660"/>
    <mergeCell ref="AE661:AM661"/>
    <mergeCell ref="BB661:BG661"/>
    <mergeCell ref="BH661:BM661"/>
    <mergeCell ref="BN661:BS661"/>
    <mergeCell ref="AE674:AM674"/>
    <mergeCell ref="BB674:BG674"/>
    <mergeCell ref="BH674:BM674"/>
    <mergeCell ref="BN674:BS674"/>
    <mergeCell ref="BB675:BG675"/>
    <mergeCell ref="BH675:BM675"/>
    <mergeCell ref="BN675:BS675"/>
    <mergeCell ref="BB662:BG662"/>
    <mergeCell ref="BH662:BM662"/>
    <mergeCell ref="BN662:BS662"/>
    <mergeCell ref="AE663:AM663"/>
    <mergeCell ref="BB663:BG663"/>
    <mergeCell ref="BH663:BM663"/>
    <mergeCell ref="BN663:BS663"/>
    <mergeCell ref="BB664:BG664"/>
    <mergeCell ref="BH664:BM664"/>
    <mergeCell ref="BN664:BS664"/>
    <mergeCell ref="AE669:AM669"/>
    <mergeCell ref="AE671:AM671"/>
    <mergeCell ref="AE673:AM673"/>
    <mergeCell ref="AE675:AM675"/>
    <mergeCell ref="BB671:BG671"/>
    <mergeCell ref="BH671:BM671"/>
    <mergeCell ref="BN671:BS671"/>
    <mergeCell ref="AE672:AM672"/>
    <mergeCell ref="BB672:BG672"/>
    <mergeCell ref="BH672:BM672"/>
    <mergeCell ref="BN672:BS672"/>
    <mergeCell ref="BB673:BG673"/>
    <mergeCell ref="BH673:BM673"/>
    <mergeCell ref="BN673:BS673"/>
    <mergeCell ref="AE668:AM668"/>
    <mergeCell ref="BH199:BM199"/>
    <mergeCell ref="BN199:BS199"/>
    <mergeCell ref="AE200:AM200"/>
    <mergeCell ref="BB200:BG200"/>
    <mergeCell ref="BH200:BM200"/>
    <mergeCell ref="BN200:BS200"/>
    <mergeCell ref="AE201:AM201"/>
    <mergeCell ref="BB201:BG201"/>
    <mergeCell ref="BH201:BM201"/>
    <mergeCell ref="BN201:BS201"/>
    <mergeCell ref="BB194:BG194"/>
    <mergeCell ref="BH194:BM194"/>
    <mergeCell ref="BN194:BS194"/>
    <mergeCell ref="AE195:AM195"/>
    <mergeCell ref="AN195:BA195"/>
    <mergeCell ref="BB195:BG195"/>
    <mergeCell ref="BH195:BM195"/>
    <mergeCell ref="BN195:BS195"/>
    <mergeCell ref="AE196:AM196"/>
    <mergeCell ref="BB196:BG196"/>
    <mergeCell ref="BH196:BM196"/>
    <mergeCell ref="BN196:BS196"/>
    <mergeCell ref="AE197:AM197"/>
    <mergeCell ref="BB197:BG197"/>
    <mergeCell ref="BH197:BM197"/>
    <mergeCell ref="BN197:BS197"/>
    <mergeCell ref="AE198:AM198"/>
    <mergeCell ref="BB198:BG198"/>
    <mergeCell ref="BH198:BM198"/>
    <mergeCell ref="BN198:BS198"/>
    <mergeCell ref="AE199:AM199"/>
    <mergeCell ref="BB199:BG199"/>
    <mergeCell ref="AE205:AM205"/>
    <mergeCell ref="BB205:BG205"/>
    <mergeCell ref="BH205:BM205"/>
    <mergeCell ref="BN205:BS205"/>
    <mergeCell ref="AE206:AM206"/>
    <mergeCell ref="BB206:BG206"/>
    <mergeCell ref="BH206:BM206"/>
    <mergeCell ref="BN206:BS206"/>
    <mergeCell ref="AE207:AM207"/>
    <mergeCell ref="BB207:BG207"/>
    <mergeCell ref="BH207:BM207"/>
    <mergeCell ref="BN207:BS207"/>
    <mergeCell ref="AE202:AM202"/>
    <mergeCell ref="BB202:BG202"/>
    <mergeCell ref="BH202:BM202"/>
    <mergeCell ref="BN202:BS202"/>
    <mergeCell ref="AE203:AM203"/>
    <mergeCell ref="BB203:BG203"/>
    <mergeCell ref="BH203:BM203"/>
    <mergeCell ref="BN203:BS203"/>
    <mergeCell ref="AE204:AM204"/>
    <mergeCell ref="BB204:BG204"/>
    <mergeCell ref="BH204:BM204"/>
    <mergeCell ref="BN204:BS204"/>
    <mergeCell ref="AE211:AM211"/>
    <mergeCell ref="BB211:BG211"/>
    <mergeCell ref="BH211:BM211"/>
    <mergeCell ref="BN211:BS211"/>
    <mergeCell ref="AE212:AM212"/>
    <mergeCell ref="BB212:BG212"/>
    <mergeCell ref="BH212:BM212"/>
    <mergeCell ref="BN212:BS212"/>
    <mergeCell ref="AE213:AM213"/>
    <mergeCell ref="BB213:BG213"/>
    <mergeCell ref="BH213:BM213"/>
    <mergeCell ref="BN213:BS213"/>
    <mergeCell ref="AE208:AM208"/>
    <mergeCell ref="BB208:BG208"/>
    <mergeCell ref="BH208:BM208"/>
    <mergeCell ref="BN208:BS208"/>
    <mergeCell ref="AE209:AM209"/>
    <mergeCell ref="BB209:BG209"/>
    <mergeCell ref="BH209:BM209"/>
    <mergeCell ref="BN209:BS209"/>
    <mergeCell ref="AE210:AM210"/>
    <mergeCell ref="BB210:BG210"/>
    <mergeCell ref="BH210:BM210"/>
    <mergeCell ref="BN210:BS210"/>
    <mergeCell ref="AE217:AM217"/>
    <mergeCell ref="BB217:BG217"/>
    <mergeCell ref="BH217:BM217"/>
    <mergeCell ref="BN217:BS217"/>
    <mergeCell ref="AE218:AM218"/>
    <mergeCell ref="BB218:BG218"/>
    <mergeCell ref="BH218:BM218"/>
    <mergeCell ref="BN218:BS218"/>
    <mergeCell ref="AE219:AM219"/>
    <mergeCell ref="BB219:BG219"/>
    <mergeCell ref="BH219:BM219"/>
    <mergeCell ref="BN219:BS219"/>
    <mergeCell ref="AE214:AM214"/>
    <mergeCell ref="BB214:BG214"/>
    <mergeCell ref="BH214:BM214"/>
    <mergeCell ref="BN214:BS214"/>
    <mergeCell ref="AE215:AM215"/>
    <mergeCell ref="BB215:BG215"/>
    <mergeCell ref="BH215:BM215"/>
    <mergeCell ref="BN215:BS215"/>
    <mergeCell ref="AE216:AM216"/>
    <mergeCell ref="BB216:BG216"/>
    <mergeCell ref="BH216:BM216"/>
    <mergeCell ref="BN216:BS216"/>
    <mergeCell ref="BH224:BM224"/>
    <mergeCell ref="BN224:BS224"/>
    <mergeCell ref="AE225:AM225"/>
    <mergeCell ref="BB225:BG225"/>
    <mergeCell ref="BH225:BM225"/>
    <mergeCell ref="BN225:BS225"/>
    <mergeCell ref="AE220:AM220"/>
    <mergeCell ref="BB220:BG220"/>
    <mergeCell ref="BH220:BM220"/>
    <mergeCell ref="BN220:BS220"/>
    <mergeCell ref="AE221:AM221"/>
    <mergeCell ref="BB221:BG221"/>
    <mergeCell ref="BH221:BM221"/>
    <mergeCell ref="BN221:BS221"/>
    <mergeCell ref="AE222:AM222"/>
    <mergeCell ref="BB222:BG222"/>
    <mergeCell ref="BH222:BM222"/>
    <mergeCell ref="BN222:BS222"/>
    <mergeCell ref="AE223:AM223"/>
    <mergeCell ref="BB223:BG223"/>
    <mergeCell ref="BH223:BM223"/>
    <mergeCell ref="BN223:BS223"/>
    <mergeCell ref="AE224:AM224"/>
    <mergeCell ref="BB224:BG224"/>
    <mergeCell ref="BH232:BM232"/>
    <mergeCell ref="BN232:BS232"/>
    <mergeCell ref="AE229:AM229"/>
    <mergeCell ref="BB229:BG229"/>
    <mergeCell ref="BH229:BM229"/>
    <mergeCell ref="BN229:BS229"/>
    <mergeCell ref="AE230:AM230"/>
    <mergeCell ref="BB230:BG230"/>
    <mergeCell ref="BH230:BM230"/>
    <mergeCell ref="BN230:BS230"/>
    <mergeCell ref="BH231:BM231"/>
    <mergeCell ref="BN231:BS231"/>
    <mergeCell ref="AE226:AM226"/>
    <mergeCell ref="BB226:BG226"/>
    <mergeCell ref="BH226:BM226"/>
    <mergeCell ref="BN226:BS226"/>
    <mergeCell ref="AE227:AM227"/>
    <mergeCell ref="BB227:BG227"/>
    <mergeCell ref="BH227:BM227"/>
    <mergeCell ref="BN227:BS227"/>
    <mergeCell ref="AE228:AM228"/>
    <mergeCell ref="BB228:BG228"/>
    <mergeCell ref="BH228:BM228"/>
    <mergeCell ref="BN228:BS228"/>
  </mergeCells>
  <conditionalFormatting sqref="AE105:AU105 BD110:BS110">
    <cfRule type="containsBlanks" dxfId="25" priority="51">
      <formula>LEN(TRIM(AE105))=0</formula>
    </cfRule>
  </conditionalFormatting>
  <conditionalFormatting sqref="AE107:AI107">
    <cfRule type="containsBlanks" dxfId="24" priority="52">
      <formula>LEN(TRIM(AE107))=0</formula>
    </cfRule>
  </conditionalFormatting>
  <conditionalFormatting sqref="AM107:AU107">
    <cfRule type="containsBlanks" dxfId="23" priority="53">
      <formula>LEN(TRIM(AM107))=0</formula>
    </cfRule>
  </conditionalFormatting>
  <conditionalFormatting sqref="AE108:AL108">
    <cfRule type="containsBlanks" dxfId="22" priority="54">
      <formula>LEN(TRIM(AE108))=0</formula>
    </cfRule>
  </conditionalFormatting>
  <conditionalFormatting sqref="AV120:BC120">
    <cfRule type="containsBlanks" dxfId="21" priority="55">
      <formula>LEN(TRIM(AV120))=0</formula>
    </cfRule>
  </conditionalFormatting>
  <conditionalFormatting sqref="AE106:AU106">
    <cfRule type="containsBlanks" dxfId="20" priority="56">
      <formula>LEN(TRIM(AE106))=0</formula>
    </cfRule>
  </conditionalFormatting>
  <conditionalFormatting sqref="AV144:BC144">
    <cfRule type="containsBlanks" dxfId="19" priority="57">
      <formula>LEN(TRIM(AV144))=0</formula>
    </cfRule>
  </conditionalFormatting>
  <conditionalFormatting sqref="AV143:BC143">
    <cfRule type="containsBlanks" dxfId="18" priority="58">
      <formula>LEN(TRIM(AV143))=0</formula>
    </cfRule>
  </conditionalFormatting>
  <conditionalFormatting sqref="AV145:BC145">
    <cfRule type="containsBlanks" dxfId="17" priority="59">
      <formula>LEN(TRIM(AV145))=0</formula>
    </cfRule>
  </conditionalFormatting>
  <conditionalFormatting sqref="BD105:BS105">
    <cfRule type="containsBlanks" dxfId="16" priority="60">
      <formula>LEN(TRIM(BD105))=0</formula>
    </cfRule>
  </conditionalFormatting>
  <conditionalFormatting sqref="BD106:BS106">
    <cfRule type="containsBlanks" dxfId="15" priority="61">
      <formula>LEN(TRIM(BD106))=0</formula>
    </cfRule>
  </conditionalFormatting>
  <conditionalFormatting sqref="BD107:BG107">
    <cfRule type="containsBlanks" dxfId="14" priority="50">
      <formula>LEN(TRIM(BD107))=0</formula>
    </cfRule>
  </conditionalFormatting>
  <conditionalFormatting sqref="BD108:BS108">
    <cfRule type="containsBlanks" dxfId="13" priority="49">
      <formula>LEN(TRIM(BD108))=0</formula>
    </cfRule>
  </conditionalFormatting>
  <conditionalFormatting sqref="AV124:BC124">
    <cfRule type="containsBlanks" dxfId="12" priority="1">
      <formula>LEN(TRIM(AV124))=0</formula>
    </cfRule>
  </conditionalFormatting>
  <dataValidations count="2">
    <dataValidation type="custom" allowBlank="1" showInputMessage="1" showErrorMessage="1" error="Voor een geldig e-maildres in._x000a__x000a_Geen spaties_x000a_Apenstaartje_x000a_Domein (bv. .nl of .com)" sqref="BD108" xr:uid="{00000000-0002-0000-0100-000000000000}">
      <formula1>AND(NOT(ISERROR(VLOOKUP("*@*.*",BD108,1,0))),ISERROR(FIND(" ",BD108)))</formula1>
    </dataValidation>
    <dataValidation type="whole" allowBlank="1" showInputMessage="1" showErrorMessage="1" sqref="AZ116:BS117 AR118:AU118" xr:uid="{00000000-0002-0000-0100-000001000000}">
      <formula1>0</formula1>
      <formula2>99999</formula2>
    </dataValidation>
  </dataValidations>
  <pageMargins left="0.23622047244094491" right="0.59055118110236227" top="0.59055118110236227" bottom="0.39370078740157483" header="0.31496062992125984" footer="0.23622047244094491"/>
  <pageSetup paperSize="9" orientation="portrait" r:id="rId1"/>
  <headerFooter>
    <oddHeader>&amp;R            &amp;"Calibri Light,Standaard"Vragen? klantenservice@zwijsen.nl of 013 583 88 88
Bestellingen lopen via de basisschoolleverancier.</oddHeader>
    <oddFooter xml:space="preserve">&amp;L&amp;G&amp;C
&amp;R&amp;"Calibri Light,Standaard"Pagina &amp;P van &amp;N
© Zwijsen 2017, zie disclaimer.
</oddFooter>
  </headerFooter>
  <rowBreaks count="5" manualBreakCount="5">
    <brk id="313" min="26" max="70" man="1"/>
    <brk id="394" min="26" max="70" man="1"/>
    <brk id="433" min="26" max="70" man="1"/>
    <brk id="475" min="26" max="70" man="1"/>
    <brk id="514" min="26" max="70" man="1"/>
  </rowBreaks>
  <drawing r:id="rId2"/>
  <legacyDrawing r:id="rId3"/>
  <legacyDrawingHF r:id="rId4"/>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2000000}">
          <x14:formula1>
            <xm:f>Instellingen!$B$22:$B$24</xm:f>
          </x14:formula1>
          <xm:sqref>BD107</xm:sqref>
        </x14:dataValidation>
        <x14:dataValidation type="list" allowBlank="1" showInputMessage="1" showErrorMessage="1" xr:uid="{00000000-0002-0000-0100-000003000000}">
          <x14:formula1>
            <xm:f>Instellingen!$F$21:$F$27</xm:f>
          </x14:formula1>
          <xm:sqref>AV145</xm:sqref>
        </x14:dataValidation>
        <x14:dataValidation type="list" allowBlank="1" showInputMessage="1" showErrorMessage="1" xr:uid="{00000000-0002-0000-0100-000004000000}">
          <x14:formula1>
            <xm:f>Instellingen!$D$21:$D$25</xm:f>
          </x14:formula1>
          <xm:sqref>AV143</xm:sqref>
        </x14:dataValidation>
        <x14:dataValidation type="list" allowBlank="1" showInputMessage="1" showErrorMessage="1" xr:uid="{00000000-0002-0000-0100-000005000000}">
          <x14:formula1>
            <xm:f>Instellingen!$E$21:$E$32</xm:f>
          </x14:formula1>
          <xm:sqref>AV144</xm:sqref>
        </x14:dataValidation>
        <x14:dataValidation type="list" allowBlank="1" showInputMessage="1" showErrorMessage="1" xr:uid="{00000000-0002-0000-0100-000006000000}">
          <x14:formula1>
            <xm:f>Instellingen!$A$21:$A$22</xm:f>
          </x14:formula1>
          <xm:sqref>AV120:BC120 AV124:BC124</xm:sqref>
        </x14:dataValidation>
        <x14:dataValidation type="list" allowBlank="1" showInputMessage="1" showErrorMessage="1" xr:uid="{00000000-0002-0000-0100-000007000000}">
          <x14:formula1>
            <xm:f>Instellingen!$C$22:$C$28</xm:f>
          </x14:formula1>
          <xm:sqref>BD110:BS110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BZ274"/>
  <sheetViews>
    <sheetView showGridLines="0" showRowColHeaders="0" topLeftCell="AA21" zoomScaleNormal="100" zoomScaleSheetLayoutView="100" workbookViewId="0">
      <pane ySplit="3" topLeftCell="A24" activePane="bottomLeft" state="frozen"/>
      <selection activeCell="A21" sqref="A21"/>
      <selection pane="bottomLeft" activeCell="AR26" sqref="AR26:AU26"/>
    </sheetView>
  </sheetViews>
  <sheetFormatPr defaultColWidth="0" defaultRowHeight="12" x14ac:dyDescent="0.2"/>
  <cols>
    <col min="1" max="3" width="3" hidden="1" customWidth="1"/>
    <col min="4" max="4" width="4.7109375" hidden="1" customWidth="1"/>
    <col min="5" max="22" width="3" hidden="1" customWidth="1"/>
    <col min="23" max="23" width="18.140625" hidden="1" customWidth="1"/>
    <col min="24" max="25" width="3" hidden="1" customWidth="1"/>
    <col min="26" max="26" width="2.7109375" hidden="1" customWidth="1"/>
    <col min="27" max="27" width="5.140625" customWidth="1"/>
    <col min="28" max="29" width="2.28515625" customWidth="1"/>
    <col min="30" max="30" width="1" customWidth="1"/>
    <col min="31" max="74" width="2.28515625" customWidth="1"/>
    <col min="75" max="75" width="1.7109375" customWidth="1"/>
    <col min="76" max="78" width="9.140625" customWidth="1"/>
  </cols>
  <sheetData>
    <row r="1" hidden="1" x14ac:dyDescent="0.2"/>
    <row r="2" hidden="1" x14ac:dyDescent="0.2"/>
    <row r="3" hidden="1" x14ac:dyDescent="0.2"/>
    <row r="4" hidden="1" x14ac:dyDescent="0.2"/>
    <row r="5" hidden="1" x14ac:dyDescent="0.2"/>
    <row r="6" hidden="1" x14ac:dyDescent="0.2"/>
    <row r="7" hidden="1" x14ac:dyDescent="0.2"/>
    <row r="8" hidden="1" x14ac:dyDescent="0.2"/>
    <row r="9" hidden="1" x14ac:dyDescent="0.2"/>
    <row r="10" hidden="1" x14ac:dyDescent="0.2"/>
    <row r="11" hidden="1" x14ac:dyDescent="0.2"/>
    <row r="12" hidden="1" x14ac:dyDescent="0.2"/>
    <row r="13" hidden="1" x14ac:dyDescent="0.2"/>
    <row r="14" hidden="1" x14ac:dyDescent="0.2"/>
    <row r="15" hidden="1" x14ac:dyDescent="0.2"/>
    <row r="16" hidden="1" x14ac:dyDescent="0.2"/>
    <row r="17" spans="23:78" hidden="1" x14ac:dyDescent="0.2"/>
    <row r="18" spans="23:78" hidden="1" x14ac:dyDescent="0.2"/>
    <row r="19" spans="23:78" hidden="1" x14ac:dyDescent="0.2"/>
    <row r="20" spans="23:78" hidden="1" x14ac:dyDescent="0.2"/>
    <row r="21" spans="23:78" ht="5.25" customHeight="1" x14ac:dyDescent="0.2">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X21" s="2"/>
      <c r="BY21" s="2"/>
      <c r="BZ21" s="2"/>
    </row>
    <row r="22" spans="23:78" ht="6" customHeight="1" x14ac:dyDescent="0.2">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X22" s="2"/>
      <c r="BY22" s="2"/>
      <c r="BZ22" s="2"/>
    </row>
    <row r="23" spans="23:78" ht="46.5" customHeight="1" thickBot="1" x14ac:dyDescent="0.25">
      <c r="AE23" s="6" t="str">
        <f>CONCATENATE("Software ",Instellingen!B1)</f>
        <v xml:space="preserve">Software </v>
      </c>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X23" s="2"/>
      <c r="BY23" s="2"/>
      <c r="BZ23" s="2"/>
    </row>
    <row r="24" spans="23:78" x14ac:dyDescent="0.2">
      <c r="BX24" s="2"/>
      <c r="BY24" s="2"/>
      <c r="BZ24" s="2"/>
    </row>
    <row r="25" spans="23:78" ht="12.75" customHeight="1" thickBot="1" x14ac:dyDescent="0.25">
      <c r="AA25" s="130"/>
      <c r="AB25" s="130"/>
      <c r="AC25" s="130"/>
      <c r="BD25" s="182"/>
      <c r="BE25" s="182"/>
      <c r="BF25" s="182"/>
      <c r="BG25" s="182"/>
      <c r="BH25" s="182"/>
      <c r="BI25" s="182"/>
      <c r="BJ25" s="182"/>
      <c r="BK25" s="182"/>
      <c r="BL25" s="182"/>
      <c r="BM25" s="182"/>
      <c r="BN25" s="182"/>
      <c r="BO25" s="182"/>
      <c r="BP25" s="182"/>
      <c r="BQ25" s="182"/>
      <c r="BR25" s="182"/>
      <c r="BS25" s="182"/>
      <c r="BX25" s="2"/>
      <c r="BY25" s="2"/>
      <c r="BZ25" s="2"/>
    </row>
    <row r="26" spans="23:78" ht="13.5" thickBot="1" x14ac:dyDescent="0.25">
      <c r="AA26" s="130"/>
      <c r="AB26" s="130"/>
      <c r="AC26" s="130"/>
      <c r="AE26" s="7" t="s">
        <v>71</v>
      </c>
      <c r="AR26" s="183">
        <f>Methode!AR118</f>
        <v>350</v>
      </c>
      <c r="AS26" s="184"/>
      <c r="AT26" s="184"/>
      <c r="AU26" s="185"/>
      <c r="BD26" s="182"/>
      <c r="BE26" s="182"/>
      <c r="BF26" s="182"/>
      <c r="BG26" s="182"/>
      <c r="BH26" s="182"/>
      <c r="BI26" s="182"/>
      <c r="BJ26" s="182"/>
      <c r="BK26" s="182"/>
      <c r="BL26" s="182"/>
      <c r="BM26" s="182"/>
      <c r="BN26" s="182"/>
      <c r="BO26" s="182"/>
      <c r="BP26" s="182"/>
      <c r="BQ26" s="182"/>
      <c r="BR26" s="182"/>
      <c r="BS26" s="182"/>
      <c r="BX26" s="2"/>
      <c r="BY26" s="2"/>
      <c r="BZ26" s="2"/>
    </row>
    <row r="27" spans="23:78" ht="12.75" x14ac:dyDescent="0.2">
      <c r="AA27" s="130"/>
      <c r="AB27" s="130"/>
      <c r="AC27" s="130"/>
      <c r="AE27" s="7"/>
      <c r="AR27" s="5"/>
      <c r="AS27" s="5"/>
      <c r="AT27" s="5"/>
      <c r="AU27" s="5"/>
      <c r="BD27" s="182"/>
      <c r="BE27" s="182"/>
      <c r="BF27" s="182"/>
      <c r="BG27" s="182"/>
      <c r="BH27" s="182"/>
      <c r="BI27" s="182"/>
      <c r="BJ27" s="182"/>
      <c r="BK27" s="182"/>
      <c r="BL27" s="182"/>
      <c r="BM27" s="182"/>
      <c r="BN27" s="182"/>
      <c r="BO27" s="182"/>
      <c r="BP27" s="182"/>
      <c r="BQ27" s="182"/>
      <c r="BR27" s="182"/>
      <c r="BS27" s="182"/>
      <c r="BX27" s="2"/>
      <c r="BY27" s="2"/>
      <c r="BZ27" s="2"/>
    </row>
    <row r="28" spans="23:78" ht="12.75" x14ac:dyDescent="0.2">
      <c r="AE28" s="57" t="s">
        <v>164</v>
      </c>
      <c r="AR28" s="5"/>
      <c r="AS28" s="5"/>
      <c r="AT28" s="5"/>
      <c r="AU28" s="5"/>
      <c r="BX28" s="2"/>
      <c r="BY28" s="2"/>
      <c r="BZ28" s="2"/>
    </row>
    <row r="29" spans="23:78" x14ac:dyDescent="0.2">
      <c r="BX29" s="2"/>
      <c r="BY29" s="2"/>
      <c r="BZ29" s="2"/>
    </row>
    <row r="30" spans="23:78" ht="12.75" x14ac:dyDescent="0.2">
      <c r="W30" s="65">
        <v>9879999999999</v>
      </c>
      <c r="AA30" s="14"/>
      <c r="AB30" s="14"/>
      <c r="AC30" s="14"/>
      <c r="AD30" s="14"/>
      <c r="AE30" s="58" t="s">
        <v>165</v>
      </c>
      <c r="BX30" s="2"/>
      <c r="BY30" s="2"/>
      <c r="BZ30" s="2"/>
    </row>
    <row r="31" spans="23:78" ht="15" x14ac:dyDescent="0.25">
      <c r="AA31" s="14"/>
      <c r="AB31" s="14"/>
      <c r="AC31" s="14"/>
      <c r="AD31" s="14"/>
      <c r="AE31" s="13"/>
      <c r="AF31" s="178" t="s">
        <v>66</v>
      </c>
      <c r="AG31" s="178"/>
      <c r="AH31" s="178"/>
      <c r="AI31" s="178"/>
      <c r="AJ31" s="178" t="s">
        <v>67</v>
      </c>
      <c r="AK31" s="178"/>
      <c r="AL31" s="178"/>
      <c r="AM31" s="178"/>
      <c r="AN31" s="178" t="s">
        <v>68</v>
      </c>
      <c r="AO31" s="178"/>
      <c r="AP31" s="178"/>
      <c r="AQ31" s="178"/>
      <c r="AR31" s="121"/>
      <c r="AS31" s="121"/>
      <c r="AT31" s="121"/>
      <c r="AU31" s="121"/>
      <c r="BD31" s="181" t="s">
        <v>86</v>
      </c>
      <c r="BE31" s="181"/>
      <c r="BF31" s="181"/>
      <c r="BG31" s="181"/>
      <c r="BH31" s="181"/>
      <c r="BI31" s="181"/>
      <c r="BJ31" s="181"/>
      <c r="BK31" s="181"/>
      <c r="BL31" s="181"/>
      <c r="BM31" s="181"/>
      <c r="BN31" s="181"/>
      <c r="BO31" s="181"/>
      <c r="BP31" s="181"/>
      <c r="BQ31" s="181"/>
      <c r="BR31" s="181"/>
      <c r="BS31" s="181"/>
      <c r="BX31" s="2"/>
      <c r="BY31" s="2"/>
      <c r="BZ31" s="2"/>
    </row>
    <row r="32" spans="23:78" x14ac:dyDescent="0.2">
      <c r="AA32" s="14"/>
      <c r="AB32" s="14"/>
      <c r="AC32" s="14"/>
      <c r="AD32" s="14"/>
      <c r="AE32" s="12"/>
      <c r="AF32" s="179" t="s">
        <v>70</v>
      </c>
      <c r="AG32" s="179"/>
      <c r="AH32" s="179"/>
      <c r="AI32" s="179"/>
      <c r="AJ32" s="179"/>
      <c r="AK32" s="179"/>
      <c r="AL32" s="179"/>
      <c r="AM32" s="179"/>
      <c r="AN32" s="179"/>
      <c r="AO32" s="179"/>
      <c r="AP32" s="179"/>
      <c r="AQ32" s="179"/>
      <c r="AR32" s="122"/>
      <c r="AS32" s="122"/>
      <c r="AT32" s="122"/>
      <c r="AU32" s="122"/>
      <c r="BD32" s="182" t="s">
        <v>172</v>
      </c>
      <c r="BE32" s="182"/>
      <c r="BF32" s="182"/>
      <c r="BG32" s="182"/>
      <c r="BH32" s="182"/>
      <c r="BI32" s="182"/>
      <c r="BJ32" s="182"/>
      <c r="BK32" s="182"/>
      <c r="BL32" s="182"/>
      <c r="BM32" s="182"/>
      <c r="BN32" s="182"/>
      <c r="BO32" s="182"/>
      <c r="BP32" s="182"/>
      <c r="BQ32" s="182"/>
      <c r="BR32" s="182"/>
      <c r="BS32" s="182"/>
      <c r="BX32" s="2"/>
      <c r="BY32" s="2"/>
      <c r="BZ32" s="2"/>
    </row>
    <row r="33" spans="23:78" x14ac:dyDescent="0.2">
      <c r="W33" t="str">
        <f t="shared" ref="W33:W43" si="0">CONCATENATE($W$30,Z33)</f>
        <v>98799999999990</v>
      </c>
      <c r="Z33">
        <f>IF(AND($AR$26&gt;=AF33,$AR$26&lt;=AJ33),1,0)</f>
        <v>0</v>
      </c>
      <c r="AA33" s="14"/>
      <c r="AB33" s="14"/>
      <c r="AC33" s="14"/>
      <c r="AD33" s="14"/>
      <c r="AF33" s="176">
        <v>1</v>
      </c>
      <c r="AG33" s="176"/>
      <c r="AH33" s="176"/>
      <c r="AI33" s="176"/>
      <c r="AJ33" s="176">
        <f>AF34-1</f>
        <v>49</v>
      </c>
      <c r="AK33" s="176"/>
      <c r="AL33" s="176"/>
      <c r="AM33" s="176"/>
      <c r="AN33" s="177">
        <v>90</v>
      </c>
      <c r="AO33" s="177"/>
      <c r="AP33" s="177"/>
      <c r="AQ33" s="177"/>
      <c r="AR33" s="123"/>
      <c r="AS33" s="123"/>
      <c r="AT33" s="123"/>
      <c r="AU33" s="123"/>
      <c r="BD33" s="182"/>
      <c r="BE33" s="182"/>
      <c r="BF33" s="182"/>
      <c r="BG33" s="182"/>
      <c r="BH33" s="182"/>
      <c r="BI33" s="182"/>
      <c r="BJ33" s="182"/>
      <c r="BK33" s="182"/>
      <c r="BL33" s="182"/>
      <c r="BM33" s="182"/>
      <c r="BN33" s="182"/>
      <c r="BO33" s="182"/>
      <c r="BP33" s="182"/>
      <c r="BQ33" s="182"/>
      <c r="BR33" s="182"/>
      <c r="BS33" s="182"/>
      <c r="BX33" s="2"/>
      <c r="BY33" s="2"/>
      <c r="BZ33" s="2"/>
    </row>
    <row r="34" spans="23:78" x14ac:dyDescent="0.2">
      <c r="W34" t="str">
        <f t="shared" si="0"/>
        <v>98799999999990</v>
      </c>
      <c r="Z34">
        <f t="shared" ref="Z34:Z43" si="1">IF(AND($AR$26&gt;=AF34,$AR$26&lt;=AJ34),1,0)</f>
        <v>0</v>
      </c>
      <c r="AA34" s="14"/>
      <c r="AB34" s="14"/>
      <c r="AC34" s="14"/>
      <c r="AD34" s="14"/>
      <c r="AF34" s="176">
        <v>50</v>
      </c>
      <c r="AG34" s="176"/>
      <c r="AH34" s="176"/>
      <c r="AI34" s="176"/>
      <c r="AJ34" s="176">
        <f t="shared" ref="AJ34:AJ42" si="2">AF35-1</f>
        <v>99</v>
      </c>
      <c r="AK34" s="176"/>
      <c r="AL34" s="176"/>
      <c r="AM34" s="176"/>
      <c r="AN34" s="177">
        <f>AN33+5</f>
        <v>95</v>
      </c>
      <c r="AO34" s="177"/>
      <c r="AP34" s="177"/>
      <c r="AQ34" s="177"/>
      <c r="AR34" s="123"/>
      <c r="AS34" s="123"/>
      <c r="AT34" s="123"/>
      <c r="AU34" s="123"/>
      <c r="BD34" s="182"/>
      <c r="BE34" s="182"/>
      <c r="BF34" s="182"/>
      <c r="BG34" s="182"/>
      <c r="BH34" s="182"/>
      <c r="BI34" s="182"/>
      <c r="BJ34" s="182"/>
      <c r="BK34" s="182"/>
      <c r="BL34" s="182"/>
      <c r="BM34" s="182"/>
      <c r="BN34" s="182"/>
      <c r="BO34" s="182"/>
      <c r="BP34" s="182"/>
      <c r="BQ34" s="182"/>
      <c r="BR34" s="182"/>
      <c r="BS34" s="182"/>
      <c r="BX34" s="2"/>
      <c r="BY34" s="2"/>
      <c r="BZ34" s="2"/>
    </row>
    <row r="35" spans="23:78" x14ac:dyDescent="0.2">
      <c r="W35" t="str">
        <f t="shared" si="0"/>
        <v>98799999999990</v>
      </c>
      <c r="Z35">
        <f t="shared" si="1"/>
        <v>0</v>
      </c>
      <c r="AA35" s="14"/>
      <c r="AB35" s="14"/>
      <c r="AC35" s="14"/>
      <c r="AD35" s="14"/>
      <c r="AF35" s="176">
        <v>100</v>
      </c>
      <c r="AG35" s="176"/>
      <c r="AH35" s="176"/>
      <c r="AI35" s="176"/>
      <c r="AJ35" s="176">
        <f t="shared" si="2"/>
        <v>149</v>
      </c>
      <c r="AK35" s="176"/>
      <c r="AL35" s="176"/>
      <c r="AM35" s="176"/>
      <c r="AN35" s="177">
        <f t="shared" ref="AN35:AN43" si="3">AN34+5</f>
        <v>100</v>
      </c>
      <c r="AO35" s="177"/>
      <c r="AP35" s="177"/>
      <c r="AQ35" s="177"/>
      <c r="AR35" s="123"/>
      <c r="AS35" s="123"/>
      <c r="AT35" s="123"/>
      <c r="AU35" s="123"/>
      <c r="BD35" s="182"/>
      <c r="BE35" s="182"/>
      <c r="BF35" s="182"/>
      <c r="BG35" s="182"/>
      <c r="BH35" s="182"/>
      <c r="BI35" s="182"/>
      <c r="BJ35" s="182"/>
      <c r="BK35" s="182"/>
      <c r="BL35" s="182"/>
      <c r="BM35" s="182"/>
      <c r="BN35" s="182"/>
      <c r="BO35" s="182"/>
      <c r="BP35" s="182"/>
      <c r="BQ35" s="182"/>
      <c r="BR35" s="182"/>
      <c r="BS35" s="182"/>
      <c r="BX35" s="2"/>
      <c r="BY35" s="2"/>
      <c r="BZ35" s="2"/>
    </row>
    <row r="36" spans="23:78" x14ac:dyDescent="0.2">
      <c r="W36" t="str">
        <f t="shared" si="0"/>
        <v>98799999999990</v>
      </c>
      <c r="Z36">
        <f t="shared" si="1"/>
        <v>0</v>
      </c>
      <c r="AF36" s="176">
        <v>150</v>
      </c>
      <c r="AG36" s="176"/>
      <c r="AH36" s="176"/>
      <c r="AI36" s="176"/>
      <c r="AJ36" s="176">
        <f t="shared" si="2"/>
        <v>199</v>
      </c>
      <c r="AK36" s="176"/>
      <c r="AL36" s="176"/>
      <c r="AM36" s="176"/>
      <c r="AN36" s="177">
        <f t="shared" si="3"/>
        <v>105</v>
      </c>
      <c r="AO36" s="177"/>
      <c r="AP36" s="177"/>
      <c r="AQ36" s="177"/>
      <c r="AR36" s="123"/>
      <c r="AS36" s="123"/>
      <c r="AT36" s="123"/>
      <c r="AU36" s="123"/>
      <c r="BD36" s="182"/>
      <c r="BE36" s="182"/>
      <c r="BF36" s="182"/>
      <c r="BG36" s="182"/>
      <c r="BH36" s="182"/>
      <c r="BI36" s="182"/>
      <c r="BJ36" s="182"/>
      <c r="BK36" s="182"/>
      <c r="BL36" s="182"/>
      <c r="BM36" s="182"/>
      <c r="BN36" s="182"/>
      <c r="BO36" s="182"/>
      <c r="BP36" s="182"/>
      <c r="BQ36" s="182"/>
      <c r="BR36" s="182"/>
      <c r="BS36" s="182"/>
      <c r="BX36" s="2"/>
      <c r="BY36" s="2"/>
      <c r="BZ36" s="2"/>
    </row>
    <row r="37" spans="23:78" x14ac:dyDescent="0.2">
      <c r="W37" t="str">
        <f t="shared" si="0"/>
        <v>98799999999990</v>
      </c>
      <c r="Z37">
        <f t="shared" si="1"/>
        <v>0</v>
      </c>
      <c r="AF37" s="176">
        <v>200</v>
      </c>
      <c r="AG37" s="176"/>
      <c r="AH37" s="176"/>
      <c r="AI37" s="176"/>
      <c r="AJ37" s="176">
        <f t="shared" si="2"/>
        <v>249</v>
      </c>
      <c r="AK37" s="176"/>
      <c r="AL37" s="176"/>
      <c r="AM37" s="176"/>
      <c r="AN37" s="177">
        <f t="shared" si="3"/>
        <v>110</v>
      </c>
      <c r="AO37" s="177"/>
      <c r="AP37" s="177"/>
      <c r="AQ37" s="177"/>
      <c r="AR37" s="123"/>
      <c r="AS37" s="123"/>
      <c r="AT37" s="123"/>
      <c r="AU37" s="123"/>
      <c r="BD37" s="182"/>
      <c r="BE37" s="182"/>
      <c r="BF37" s="182"/>
      <c r="BG37" s="182"/>
      <c r="BH37" s="182"/>
      <c r="BI37" s="182"/>
      <c r="BJ37" s="182"/>
      <c r="BK37" s="182"/>
      <c r="BL37" s="182"/>
      <c r="BM37" s="182"/>
      <c r="BN37" s="182"/>
      <c r="BO37" s="182"/>
      <c r="BP37" s="182"/>
      <c r="BQ37" s="182"/>
      <c r="BR37" s="182"/>
      <c r="BS37" s="182"/>
      <c r="BX37" s="2"/>
      <c r="BY37" s="2"/>
      <c r="BZ37" s="2"/>
    </row>
    <row r="38" spans="23:78" x14ac:dyDescent="0.2">
      <c r="W38" t="str">
        <f t="shared" si="0"/>
        <v>98799999999990</v>
      </c>
      <c r="Z38">
        <f t="shared" si="1"/>
        <v>0</v>
      </c>
      <c r="AF38" s="176">
        <v>250</v>
      </c>
      <c r="AG38" s="176"/>
      <c r="AH38" s="176"/>
      <c r="AI38" s="176"/>
      <c r="AJ38" s="176">
        <f t="shared" si="2"/>
        <v>299</v>
      </c>
      <c r="AK38" s="176"/>
      <c r="AL38" s="176"/>
      <c r="AM38" s="176"/>
      <c r="AN38" s="177">
        <f t="shared" si="3"/>
        <v>115</v>
      </c>
      <c r="AO38" s="177"/>
      <c r="AP38" s="177"/>
      <c r="AQ38" s="177"/>
      <c r="AR38" s="123"/>
      <c r="AS38" s="123"/>
      <c r="AT38" s="123"/>
      <c r="AU38" s="123"/>
      <c r="BD38" s="182"/>
      <c r="BE38" s="182"/>
      <c r="BF38" s="182"/>
      <c r="BG38" s="182"/>
      <c r="BH38" s="182"/>
      <c r="BI38" s="182"/>
      <c r="BJ38" s="182"/>
      <c r="BK38" s="182"/>
      <c r="BL38" s="182"/>
      <c r="BM38" s="182"/>
      <c r="BN38" s="182"/>
      <c r="BO38" s="182"/>
      <c r="BP38" s="182"/>
      <c r="BQ38" s="182"/>
      <c r="BR38" s="182"/>
      <c r="BS38" s="182"/>
      <c r="BX38" s="2"/>
      <c r="BY38" s="2"/>
      <c r="BZ38" s="2"/>
    </row>
    <row r="39" spans="23:78" x14ac:dyDescent="0.2">
      <c r="W39" t="str">
        <f t="shared" si="0"/>
        <v>98799999999990</v>
      </c>
      <c r="Z39">
        <f t="shared" si="1"/>
        <v>0</v>
      </c>
      <c r="AF39" s="176">
        <v>300</v>
      </c>
      <c r="AG39" s="176"/>
      <c r="AH39" s="176"/>
      <c r="AI39" s="176"/>
      <c r="AJ39" s="176">
        <f t="shared" si="2"/>
        <v>349</v>
      </c>
      <c r="AK39" s="176"/>
      <c r="AL39" s="176"/>
      <c r="AM39" s="176"/>
      <c r="AN39" s="177">
        <f t="shared" si="3"/>
        <v>120</v>
      </c>
      <c r="AO39" s="177"/>
      <c r="AP39" s="177"/>
      <c r="AQ39" s="177"/>
      <c r="AR39" s="123"/>
      <c r="AS39" s="123"/>
      <c r="AT39" s="123"/>
      <c r="AU39" s="123"/>
      <c r="BD39" s="182"/>
      <c r="BE39" s="182"/>
      <c r="BF39" s="182"/>
      <c r="BG39" s="182"/>
      <c r="BH39" s="182"/>
      <c r="BI39" s="182"/>
      <c r="BJ39" s="182"/>
      <c r="BK39" s="182"/>
      <c r="BL39" s="182"/>
      <c r="BM39" s="182"/>
      <c r="BN39" s="182"/>
      <c r="BO39" s="182"/>
      <c r="BP39" s="182"/>
      <c r="BQ39" s="182"/>
      <c r="BR39" s="182"/>
      <c r="BS39" s="182"/>
      <c r="BX39" s="2"/>
      <c r="BY39" s="2"/>
      <c r="BZ39" s="2"/>
    </row>
    <row r="40" spans="23:78" x14ac:dyDescent="0.2">
      <c r="W40" t="str">
        <f t="shared" si="0"/>
        <v>98799999999991</v>
      </c>
      <c r="Z40">
        <f t="shared" si="1"/>
        <v>1</v>
      </c>
      <c r="AF40" s="176">
        <v>350</v>
      </c>
      <c r="AG40" s="176"/>
      <c r="AH40" s="176"/>
      <c r="AI40" s="176"/>
      <c r="AJ40" s="176">
        <f t="shared" si="2"/>
        <v>399</v>
      </c>
      <c r="AK40" s="176"/>
      <c r="AL40" s="176"/>
      <c r="AM40" s="176"/>
      <c r="AN40" s="177">
        <f t="shared" si="3"/>
        <v>125</v>
      </c>
      <c r="AO40" s="177"/>
      <c r="AP40" s="177"/>
      <c r="AQ40" s="177"/>
      <c r="AR40" s="123"/>
      <c r="AS40" s="123"/>
      <c r="AT40" s="123"/>
      <c r="AU40" s="123"/>
      <c r="BD40" s="182"/>
      <c r="BE40" s="182"/>
      <c r="BF40" s="182"/>
      <c r="BG40" s="182"/>
      <c r="BH40" s="182"/>
      <c r="BI40" s="182"/>
      <c r="BJ40" s="182"/>
      <c r="BK40" s="182"/>
      <c r="BL40" s="182"/>
      <c r="BM40" s="182"/>
      <c r="BN40" s="182"/>
      <c r="BO40" s="182"/>
      <c r="BP40" s="182"/>
      <c r="BQ40" s="182"/>
      <c r="BR40" s="182"/>
      <c r="BS40" s="182"/>
      <c r="BX40" s="2"/>
      <c r="BY40" s="2"/>
      <c r="BZ40" s="2"/>
    </row>
    <row r="41" spans="23:78" x14ac:dyDescent="0.2">
      <c r="W41" t="str">
        <f t="shared" si="0"/>
        <v>98799999999990</v>
      </c>
      <c r="Z41">
        <f t="shared" si="1"/>
        <v>0</v>
      </c>
      <c r="AF41" s="176">
        <v>400</v>
      </c>
      <c r="AG41" s="176"/>
      <c r="AH41" s="176"/>
      <c r="AI41" s="176"/>
      <c r="AJ41" s="176">
        <f t="shared" si="2"/>
        <v>449</v>
      </c>
      <c r="AK41" s="176"/>
      <c r="AL41" s="176"/>
      <c r="AM41" s="176"/>
      <c r="AN41" s="177">
        <f t="shared" si="3"/>
        <v>130</v>
      </c>
      <c r="AO41" s="177"/>
      <c r="AP41" s="177"/>
      <c r="AQ41" s="177"/>
      <c r="AR41" s="123"/>
      <c r="AS41" s="123"/>
      <c r="AT41" s="123"/>
      <c r="AU41" s="123"/>
      <c r="BD41" s="182"/>
      <c r="BE41" s="182"/>
      <c r="BF41" s="182"/>
      <c r="BG41" s="182"/>
      <c r="BH41" s="182"/>
      <c r="BI41" s="182"/>
      <c r="BJ41" s="182"/>
      <c r="BK41" s="182"/>
      <c r="BL41" s="182"/>
      <c r="BM41" s="182"/>
      <c r="BN41" s="182"/>
      <c r="BO41" s="182"/>
      <c r="BP41" s="182"/>
      <c r="BQ41" s="182"/>
      <c r="BR41" s="182"/>
      <c r="BS41" s="182"/>
      <c r="BX41" s="2"/>
      <c r="BY41" s="2"/>
      <c r="BZ41" s="2"/>
    </row>
    <row r="42" spans="23:78" x14ac:dyDescent="0.2">
      <c r="W42" t="str">
        <f t="shared" si="0"/>
        <v>98799999999990</v>
      </c>
      <c r="Z42">
        <f t="shared" si="1"/>
        <v>0</v>
      </c>
      <c r="AF42" s="176">
        <v>450</v>
      </c>
      <c r="AG42" s="176"/>
      <c r="AH42" s="176"/>
      <c r="AI42" s="176"/>
      <c r="AJ42" s="176">
        <f t="shared" si="2"/>
        <v>499</v>
      </c>
      <c r="AK42" s="176"/>
      <c r="AL42" s="176"/>
      <c r="AM42" s="176"/>
      <c r="AN42" s="177">
        <f t="shared" si="3"/>
        <v>135</v>
      </c>
      <c r="AO42" s="177"/>
      <c r="AP42" s="177"/>
      <c r="AQ42" s="177"/>
      <c r="AR42" s="123"/>
      <c r="AS42" s="123"/>
      <c r="AT42" s="123"/>
      <c r="AU42" s="123"/>
      <c r="BD42" s="182"/>
      <c r="BE42" s="182"/>
      <c r="BF42" s="182"/>
      <c r="BG42" s="182"/>
      <c r="BH42" s="182"/>
      <c r="BI42" s="182"/>
      <c r="BJ42" s="182"/>
      <c r="BK42" s="182"/>
      <c r="BL42" s="182"/>
      <c r="BM42" s="182"/>
      <c r="BN42" s="182"/>
      <c r="BO42" s="182"/>
      <c r="BP42" s="182"/>
      <c r="BQ42" s="182"/>
      <c r="BR42" s="182"/>
      <c r="BS42" s="182"/>
      <c r="BX42" s="2"/>
      <c r="BY42" s="2"/>
      <c r="BZ42" s="2"/>
    </row>
    <row r="43" spans="23:78" ht="12.75" thickBot="1" x14ac:dyDescent="0.25">
      <c r="W43" t="str">
        <f t="shared" si="0"/>
        <v>98799999999990</v>
      </c>
      <c r="Z43">
        <f t="shared" si="1"/>
        <v>0</v>
      </c>
      <c r="AE43" s="11"/>
      <c r="AF43" s="174">
        <v>500</v>
      </c>
      <c r="AG43" s="174"/>
      <c r="AH43" s="174"/>
      <c r="AI43" s="174"/>
      <c r="AJ43" s="174" t="s">
        <v>69</v>
      </c>
      <c r="AK43" s="174"/>
      <c r="AL43" s="174"/>
      <c r="AM43" s="174"/>
      <c r="AN43" s="175">
        <f t="shared" si="3"/>
        <v>140</v>
      </c>
      <c r="AO43" s="175"/>
      <c r="AP43" s="175"/>
      <c r="AQ43" s="175"/>
      <c r="AR43" s="124"/>
      <c r="AS43" s="124"/>
      <c r="AT43" s="124"/>
      <c r="AU43" s="124"/>
      <c r="BD43" s="182"/>
      <c r="BE43" s="182"/>
      <c r="BF43" s="182"/>
      <c r="BG43" s="182"/>
      <c r="BH43" s="182"/>
      <c r="BI43" s="182"/>
      <c r="BJ43" s="182"/>
      <c r="BK43" s="182"/>
      <c r="BL43" s="182"/>
      <c r="BM43" s="182"/>
      <c r="BN43" s="182"/>
      <c r="BO43" s="182"/>
      <c r="BP43" s="182"/>
      <c r="BQ43" s="182"/>
      <c r="BR43" s="182"/>
      <c r="BS43" s="182"/>
      <c r="BX43" s="2"/>
      <c r="BY43" s="2"/>
      <c r="BZ43" s="2"/>
    </row>
    <row r="44" spans="23:78" x14ac:dyDescent="0.2">
      <c r="BX44" s="2"/>
      <c r="BY44" s="2"/>
      <c r="BZ44" s="2"/>
    </row>
    <row r="45" spans="23:78" x14ac:dyDescent="0.2">
      <c r="BX45" s="2"/>
      <c r="BY45" s="2"/>
      <c r="BZ45" s="2"/>
    </row>
    <row r="46" spans="23:78" ht="12.75" x14ac:dyDescent="0.2">
      <c r="W46" s="65">
        <v>9879999999998</v>
      </c>
      <c r="AE46" s="58" t="s">
        <v>171</v>
      </c>
      <c r="BX46" s="2"/>
      <c r="BY46" s="2"/>
      <c r="BZ46" s="2"/>
    </row>
    <row r="47" spans="23:78" ht="15" x14ac:dyDescent="0.25">
      <c r="AE47" s="13"/>
      <c r="AF47" s="178" t="s">
        <v>66</v>
      </c>
      <c r="AG47" s="178"/>
      <c r="AH47" s="178"/>
      <c r="AI47" s="178"/>
      <c r="AJ47" s="178" t="s">
        <v>67</v>
      </c>
      <c r="AK47" s="178"/>
      <c r="AL47" s="178"/>
      <c r="AM47" s="178"/>
      <c r="AN47" s="178" t="s">
        <v>68</v>
      </c>
      <c r="AO47" s="178"/>
      <c r="AP47" s="178"/>
      <c r="AQ47" s="178"/>
      <c r="AR47" s="121"/>
      <c r="AS47" s="121"/>
      <c r="AT47" s="121"/>
      <c r="AU47" s="121"/>
      <c r="BD47" s="181" t="s">
        <v>86</v>
      </c>
      <c r="BE47" s="181"/>
      <c r="BF47" s="181"/>
      <c r="BG47" s="181"/>
      <c r="BH47" s="181"/>
      <c r="BI47" s="181"/>
      <c r="BJ47" s="181"/>
      <c r="BK47" s="181"/>
      <c r="BL47" s="181"/>
      <c r="BM47" s="181"/>
      <c r="BN47" s="181"/>
      <c r="BO47" s="181"/>
      <c r="BP47" s="181"/>
      <c r="BQ47" s="181"/>
      <c r="BR47" s="181"/>
      <c r="BS47" s="181"/>
      <c r="BX47" s="2"/>
      <c r="BY47" s="2"/>
      <c r="BZ47" s="2"/>
    </row>
    <row r="48" spans="23:78" x14ac:dyDescent="0.2">
      <c r="AE48" s="12"/>
      <c r="AF48" s="179" t="s">
        <v>70</v>
      </c>
      <c r="AG48" s="179"/>
      <c r="AH48" s="179"/>
      <c r="AI48" s="179"/>
      <c r="AJ48" s="179"/>
      <c r="AK48" s="179"/>
      <c r="AL48" s="179"/>
      <c r="AM48" s="179"/>
      <c r="AN48" s="179"/>
      <c r="AO48" s="179"/>
      <c r="AP48" s="179"/>
      <c r="AQ48" s="179"/>
      <c r="AR48" s="122"/>
      <c r="AS48" s="122"/>
      <c r="AT48" s="122"/>
      <c r="AU48" s="122"/>
      <c r="BD48" s="182" t="s">
        <v>172</v>
      </c>
      <c r="BE48" s="182"/>
      <c r="BF48" s="182"/>
      <c r="BG48" s="182"/>
      <c r="BH48" s="182"/>
      <c r="BI48" s="182"/>
      <c r="BJ48" s="182"/>
      <c r="BK48" s="182"/>
      <c r="BL48" s="182"/>
      <c r="BM48" s="182"/>
      <c r="BN48" s="182"/>
      <c r="BO48" s="182"/>
      <c r="BP48" s="182"/>
      <c r="BQ48" s="182"/>
      <c r="BR48" s="182"/>
      <c r="BS48" s="182"/>
      <c r="BX48" s="2"/>
      <c r="BY48" s="2"/>
      <c r="BZ48" s="2"/>
    </row>
    <row r="49" spans="23:78" x14ac:dyDescent="0.2">
      <c r="W49" t="str">
        <f t="shared" ref="W49:W59" si="4">CONCATENATE($W$46,Z49)</f>
        <v>98799999999980</v>
      </c>
      <c r="Z49">
        <f>IF(AND($AR$26&gt;=AF49,$AR$26&lt;=AJ49),1,0)</f>
        <v>0</v>
      </c>
      <c r="AF49" s="176">
        <v>1</v>
      </c>
      <c r="AG49" s="176"/>
      <c r="AH49" s="176"/>
      <c r="AI49" s="176"/>
      <c r="AJ49" s="176">
        <f>AF50-1</f>
        <v>49</v>
      </c>
      <c r="AK49" s="176"/>
      <c r="AL49" s="176"/>
      <c r="AM49" s="176"/>
      <c r="AN49" s="177">
        <v>90</v>
      </c>
      <c r="AO49" s="177"/>
      <c r="AP49" s="177"/>
      <c r="AQ49" s="177"/>
      <c r="AR49" s="123"/>
      <c r="AS49" s="123"/>
      <c r="AT49" s="123"/>
      <c r="AU49" s="123"/>
      <c r="BD49" s="182"/>
      <c r="BE49" s="182"/>
      <c r="BF49" s="182"/>
      <c r="BG49" s="182"/>
      <c r="BH49" s="182"/>
      <c r="BI49" s="182"/>
      <c r="BJ49" s="182"/>
      <c r="BK49" s="182"/>
      <c r="BL49" s="182"/>
      <c r="BM49" s="182"/>
      <c r="BN49" s="182"/>
      <c r="BO49" s="182"/>
      <c r="BP49" s="182"/>
      <c r="BQ49" s="182"/>
      <c r="BR49" s="182"/>
      <c r="BS49" s="182"/>
      <c r="BX49" s="2"/>
      <c r="BY49" s="2"/>
      <c r="BZ49" s="2"/>
    </row>
    <row r="50" spans="23:78" x14ac:dyDescent="0.2">
      <c r="W50" t="str">
        <f t="shared" si="4"/>
        <v>98799999999980</v>
      </c>
      <c r="Z50">
        <f t="shared" ref="Z50:Z59" si="5">IF(AND($AR$26&gt;=AF50,$AR$26&lt;=AJ50),1,0)</f>
        <v>0</v>
      </c>
      <c r="AF50" s="176">
        <v>50</v>
      </c>
      <c r="AG50" s="176"/>
      <c r="AH50" s="176"/>
      <c r="AI50" s="176"/>
      <c r="AJ50" s="176">
        <f t="shared" ref="AJ50:AJ58" si="6">AF51-1</f>
        <v>99</v>
      </c>
      <c r="AK50" s="176"/>
      <c r="AL50" s="176"/>
      <c r="AM50" s="176"/>
      <c r="AN50" s="177">
        <f>AN49+5</f>
        <v>95</v>
      </c>
      <c r="AO50" s="177"/>
      <c r="AP50" s="177"/>
      <c r="AQ50" s="177"/>
      <c r="AR50" s="123"/>
      <c r="AS50" s="123"/>
      <c r="AT50" s="123"/>
      <c r="AU50" s="123"/>
      <c r="BD50" s="182"/>
      <c r="BE50" s="182"/>
      <c r="BF50" s="182"/>
      <c r="BG50" s="182"/>
      <c r="BH50" s="182"/>
      <c r="BI50" s="182"/>
      <c r="BJ50" s="182"/>
      <c r="BK50" s="182"/>
      <c r="BL50" s="182"/>
      <c r="BM50" s="182"/>
      <c r="BN50" s="182"/>
      <c r="BO50" s="182"/>
      <c r="BP50" s="182"/>
      <c r="BQ50" s="182"/>
      <c r="BR50" s="182"/>
      <c r="BS50" s="182"/>
      <c r="BX50" s="2"/>
      <c r="BY50" s="2"/>
      <c r="BZ50" s="2"/>
    </row>
    <row r="51" spans="23:78" x14ac:dyDescent="0.2">
      <c r="W51" t="str">
        <f t="shared" si="4"/>
        <v>98799999999980</v>
      </c>
      <c r="Z51">
        <f t="shared" si="5"/>
        <v>0</v>
      </c>
      <c r="AF51" s="176">
        <v>100</v>
      </c>
      <c r="AG51" s="176"/>
      <c r="AH51" s="176"/>
      <c r="AI51" s="176"/>
      <c r="AJ51" s="176">
        <f t="shared" si="6"/>
        <v>149</v>
      </c>
      <c r="AK51" s="176"/>
      <c r="AL51" s="176"/>
      <c r="AM51" s="176"/>
      <c r="AN51" s="177">
        <f t="shared" ref="AN51:AN59" si="7">AN50+5</f>
        <v>100</v>
      </c>
      <c r="AO51" s="177"/>
      <c r="AP51" s="177"/>
      <c r="AQ51" s="177"/>
      <c r="AR51" s="123"/>
      <c r="AS51" s="123"/>
      <c r="AT51" s="123"/>
      <c r="AU51" s="123"/>
      <c r="BD51" s="182"/>
      <c r="BE51" s="182"/>
      <c r="BF51" s="182"/>
      <c r="BG51" s="182"/>
      <c r="BH51" s="182"/>
      <c r="BI51" s="182"/>
      <c r="BJ51" s="182"/>
      <c r="BK51" s="182"/>
      <c r="BL51" s="182"/>
      <c r="BM51" s="182"/>
      <c r="BN51" s="182"/>
      <c r="BO51" s="182"/>
      <c r="BP51" s="182"/>
      <c r="BQ51" s="182"/>
      <c r="BR51" s="182"/>
      <c r="BS51" s="182"/>
      <c r="BX51" s="2"/>
      <c r="BY51" s="2"/>
      <c r="BZ51" s="2"/>
    </row>
    <row r="52" spans="23:78" x14ac:dyDescent="0.2">
      <c r="W52" t="str">
        <f t="shared" si="4"/>
        <v>98799999999980</v>
      </c>
      <c r="Z52">
        <f t="shared" si="5"/>
        <v>0</v>
      </c>
      <c r="AF52" s="176">
        <v>150</v>
      </c>
      <c r="AG52" s="176"/>
      <c r="AH52" s="176"/>
      <c r="AI52" s="176"/>
      <c r="AJ52" s="176">
        <f t="shared" si="6"/>
        <v>199</v>
      </c>
      <c r="AK52" s="176"/>
      <c r="AL52" s="176"/>
      <c r="AM52" s="176"/>
      <c r="AN52" s="177">
        <f t="shared" si="7"/>
        <v>105</v>
      </c>
      <c r="AO52" s="177"/>
      <c r="AP52" s="177"/>
      <c r="AQ52" s="177"/>
      <c r="AR52" s="123"/>
      <c r="AS52" s="123"/>
      <c r="AT52" s="123"/>
      <c r="AU52" s="123"/>
      <c r="BD52" s="182"/>
      <c r="BE52" s="182"/>
      <c r="BF52" s="182"/>
      <c r="BG52" s="182"/>
      <c r="BH52" s="182"/>
      <c r="BI52" s="182"/>
      <c r="BJ52" s="182"/>
      <c r="BK52" s="182"/>
      <c r="BL52" s="182"/>
      <c r="BM52" s="182"/>
      <c r="BN52" s="182"/>
      <c r="BO52" s="182"/>
      <c r="BP52" s="182"/>
      <c r="BQ52" s="182"/>
      <c r="BR52" s="182"/>
      <c r="BS52" s="182"/>
      <c r="BX52" s="2"/>
      <c r="BY52" s="2"/>
      <c r="BZ52" s="2"/>
    </row>
    <row r="53" spans="23:78" x14ac:dyDescent="0.2">
      <c r="W53" t="str">
        <f t="shared" si="4"/>
        <v>98799999999980</v>
      </c>
      <c r="Z53">
        <f t="shared" si="5"/>
        <v>0</v>
      </c>
      <c r="AF53" s="176">
        <v>200</v>
      </c>
      <c r="AG53" s="176"/>
      <c r="AH53" s="176"/>
      <c r="AI53" s="176"/>
      <c r="AJ53" s="176">
        <f t="shared" si="6"/>
        <v>249</v>
      </c>
      <c r="AK53" s="176"/>
      <c r="AL53" s="176"/>
      <c r="AM53" s="176"/>
      <c r="AN53" s="177">
        <f t="shared" si="7"/>
        <v>110</v>
      </c>
      <c r="AO53" s="177"/>
      <c r="AP53" s="177"/>
      <c r="AQ53" s="177"/>
      <c r="AR53" s="123"/>
      <c r="AS53" s="123"/>
      <c r="AT53" s="123"/>
      <c r="AU53" s="123"/>
      <c r="BD53" s="182"/>
      <c r="BE53" s="182"/>
      <c r="BF53" s="182"/>
      <c r="BG53" s="182"/>
      <c r="BH53" s="182"/>
      <c r="BI53" s="182"/>
      <c r="BJ53" s="182"/>
      <c r="BK53" s="182"/>
      <c r="BL53" s="182"/>
      <c r="BM53" s="182"/>
      <c r="BN53" s="182"/>
      <c r="BO53" s="182"/>
      <c r="BP53" s="182"/>
      <c r="BQ53" s="182"/>
      <c r="BR53" s="182"/>
      <c r="BS53" s="182"/>
      <c r="BX53" s="2"/>
      <c r="BY53" s="2"/>
      <c r="BZ53" s="2"/>
    </row>
    <row r="54" spans="23:78" x14ac:dyDescent="0.2">
      <c r="W54" t="str">
        <f t="shared" si="4"/>
        <v>98799999999980</v>
      </c>
      <c r="Z54">
        <f t="shared" si="5"/>
        <v>0</v>
      </c>
      <c r="AF54" s="176">
        <v>250</v>
      </c>
      <c r="AG54" s="176"/>
      <c r="AH54" s="176"/>
      <c r="AI54" s="176"/>
      <c r="AJ54" s="176">
        <f t="shared" si="6"/>
        <v>299</v>
      </c>
      <c r="AK54" s="176"/>
      <c r="AL54" s="176"/>
      <c r="AM54" s="176"/>
      <c r="AN54" s="177">
        <f t="shared" si="7"/>
        <v>115</v>
      </c>
      <c r="AO54" s="177"/>
      <c r="AP54" s="177"/>
      <c r="AQ54" s="177"/>
      <c r="AR54" s="123"/>
      <c r="AS54" s="123"/>
      <c r="AT54" s="123"/>
      <c r="AU54" s="123"/>
      <c r="BD54" s="182"/>
      <c r="BE54" s="182"/>
      <c r="BF54" s="182"/>
      <c r="BG54" s="182"/>
      <c r="BH54" s="182"/>
      <c r="BI54" s="182"/>
      <c r="BJ54" s="182"/>
      <c r="BK54" s="182"/>
      <c r="BL54" s="182"/>
      <c r="BM54" s="182"/>
      <c r="BN54" s="182"/>
      <c r="BO54" s="182"/>
      <c r="BP54" s="182"/>
      <c r="BQ54" s="182"/>
      <c r="BR54" s="182"/>
      <c r="BS54" s="182"/>
      <c r="BX54" s="2"/>
      <c r="BY54" s="2"/>
      <c r="BZ54" s="2"/>
    </row>
    <row r="55" spans="23:78" x14ac:dyDescent="0.2">
      <c r="W55" t="str">
        <f t="shared" si="4"/>
        <v>98799999999980</v>
      </c>
      <c r="Z55">
        <f t="shared" si="5"/>
        <v>0</v>
      </c>
      <c r="AF55" s="176">
        <v>300</v>
      </c>
      <c r="AG55" s="176"/>
      <c r="AH55" s="176"/>
      <c r="AI55" s="176"/>
      <c r="AJ55" s="176">
        <f t="shared" si="6"/>
        <v>349</v>
      </c>
      <c r="AK55" s="176"/>
      <c r="AL55" s="176"/>
      <c r="AM55" s="176"/>
      <c r="AN55" s="177">
        <f t="shared" si="7"/>
        <v>120</v>
      </c>
      <c r="AO55" s="177"/>
      <c r="AP55" s="177"/>
      <c r="AQ55" s="177"/>
      <c r="AR55" s="123"/>
      <c r="AS55" s="123"/>
      <c r="AT55" s="123"/>
      <c r="AU55" s="123"/>
      <c r="BD55" s="182"/>
      <c r="BE55" s="182"/>
      <c r="BF55" s="182"/>
      <c r="BG55" s="182"/>
      <c r="BH55" s="182"/>
      <c r="BI55" s="182"/>
      <c r="BJ55" s="182"/>
      <c r="BK55" s="182"/>
      <c r="BL55" s="182"/>
      <c r="BM55" s="182"/>
      <c r="BN55" s="182"/>
      <c r="BO55" s="182"/>
      <c r="BP55" s="182"/>
      <c r="BQ55" s="182"/>
      <c r="BR55" s="182"/>
      <c r="BS55" s="182"/>
      <c r="BX55" s="2"/>
      <c r="BY55" s="2"/>
      <c r="BZ55" s="2"/>
    </row>
    <row r="56" spans="23:78" x14ac:dyDescent="0.2">
      <c r="W56" t="str">
        <f t="shared" si="4"/>
        <v>98799999999981</v>
      </c>
      <c r="Z56">
        <f t="shared" si="5"/>
        <v>1</v>
      </c>
      <c r="AF56" s="176">
        <v>350</v>
      </c>
      <c r="AG56" s="176"/>
      <c r="AH56" s="176"/>
      <c r="AI56" s="176"/>
      <c r="AJ56" s="176">
        <f t="shared" si="6"/>
        <v>399</v>
      </c>
      <c r="AK56" s="176"/>
      <c r="AL56" s="176"/>
      <c r="AM56" s="176"/>
      <c r="AN56" s="177">
        <f t="shared" si="7"/>
        <v>125</v>
      </c>
      <c r="AO56" s="177"/>
      <c r="AP56" s="177"/>
      <c r="AQ56" s="177"/>
      <c r="AR56" s="123"/>
      <c r="AS56" s="123"/>
      <c r="AT56" s="123"/>
      <c r="AU56" s="123"/>
      <c r="BD56" s="182"/>
      <c r="BE56" s="182"/>
      <c r="BF56" s="182"/>
      <c r="BG56" s="182"/>
      <c r="BH56" s="182"/>
      <c r="BI56" s="182"/>
      <c r="BJ56" s="182"/>
      <c r="BK56" s="182"/>
      <c r="BL56" s="182"/>
      <c r="BM56" s="182"/>
      <c r="BN56" s="182"/>
      <c r="BO56" s="182"/>
      <c r="BP56" s="182"/>
      <c r="BQ56" s="182"/>
      <c r="BR56" s="182"/>
      <c r="BS56" s="182"/>
      <c r="BX56" s="2"/>
      <c r="BY56" s="2"/>
      <c r="BZ56" s="2"/>
    </row>
    <row r="57" spans="23:78" x14ac:dyDescent="0.2">
      <c r="W57" t="str">
        <f t="shared" si="4"/>
        <v>98799999999980</v>
      </c>
      <c r="Z57">
        <f t="shared" si="5"/>
        <v>0</v>
      </c>
      <c r="AF57" s="176">
        <v>400</v>
      </c>
      <c r="AG57" s="176"/>
      <c r="AH57" s="176"/>
      <c r="AI57" s="176"/>
      <c r="AJ57" s="176">
        <f t="shared" si="6"/>
        <v>449</v>
      </c>
      <c r="AK57" s="176"/>
      <c r="AL57" s="176"/>
      <c r="AM57" s="176"/>
      <c r="AN57" s="177">
        <f t="shared" si="7"/>
        <v>130</v>
      </c>
      <c r="AO57" s="177"/>
      <c r="AP57" s="177"/>
      <c r="AQ57" s="177"/>
      <c r="AR57" s="123"/>
      <c r="AS57" s="123"/>
      <c r="AT57" s="123"/>
      <c r="AU57" s="123"/>
      <c r="BD57" s="182"/>
      <c r="BE57" s="182"/>
      <c r="BF57" s="182"/>
      <c r="BG57" s="182"/>
      <c r="BH57" s="182"/>
      <c r="BI57" s="182"/>
      <c r="BJ57" s="182"/>
      <c r="BK57" s="182"/>
      <c r="BL57" s="182"/>
      <c r="BM57" s="182"/>
      <c r="BN57" s="182"/>
      <c r="BO57" s="182"/>
      <c r="BP57" s="182"/>
      <c r="BQ57" s="182"/>
      <c r="BR57" s="182"/>
      <c r="BS57" s="182"/>
      <c r="BX57" s="2"/>
      <c r="BY57" s="2"/>
      <c r="BZ57" s="2"/>
    </row>
    <row r="58" spans="23:78" x14ac:dyDescent="0.2">
      <c r="W58" t="str">
        <f t="shared" si="4"/>
        <v>98799999999980</v>
      </c>
      <c r="Z58">
        <f t="shared" si="5"/>
        <v>0</v>
      </c>
      <c r="AF58" s="176">
        <v>450</v>
      </c>
      <c r="AG58" s="176"/>
      <c r="AH58" s="176"/>
      <c r="AI58" s="176"/>
      <c r="AJ58" s="176">
        <f t="shared" si="6"/>
        <v>499</v>
      </c>
      <c r="AK58" s="176"/>
      <c r="AL58" s="176"/>
      <c r="AM58" s="176"/>
      <c r="AN58" s="177">
        <f t="shared" si="7"/>
        <v>135</v>
      </c>
      <c r="AO58" s="177"/>
      <c r="AP58" s="177"/>
      <c r="AQ58" s="177"/>
      <c r="AR58" s="123"/>
      <c r="AS58" s="123"/>
      <c r="AT58" s="123"/>
      <c r="AU58" s="123"/>
      <c r="BD58" s="182"/>
      <c r="BE58" s="182"/>
      <c r="BF58" s="182"/>
      <c r="BG58" s="182"/>
      <c r="BH58" s="182"/>
      <c r="BI58" s="182"/>
      <c r="BJ58" s="182"/>
      <c r="BK58" s="182"/>
      <c r="BL58" s="182"/>
      <c r="BM58" s="182"/>
      <c r="BN58" s="182"/>
      <c r="BO58" s="182"/>
      <c r="BP58" s="182"/>
      <c r="BQ58" s="182"/>
      <c r="BR58" s="182"/>
      <c r="BS58" s="182"/>
      <c r="BX58" s="2"/>
      <c r="BY58" s="2"/>
      <c r="BZ58" s="2"/>
    </row>
    <row r="59" spans="23:78" ht="12.75" thickBot="1" x14ac:dyDescent="0.25">
      <c r="W59" t="str">
        <f t="shared" si="4"/>
        <v>98799999999980</v>
      </c>
      <c r="Z59">
        <f t="shared" si="5"/>
        <v>0</v>
      </c>
      <c r="AE59" s="11"/>
      <c r="AF59" s="174">
        <v>500</v>
      </c>
      <c r="AG59" s="174"/>
      <c r="AH59" s="174"/>
      <c r="AI59" s="174"/>
      <c r="AJ59" s="174" t="s">
        <v>69</v>
      </c>
      <c r="AK59" s="174"/>
      <c r="AL59" s="174"/>
      <c r="AM59" s="174"/>
      <c r="AN59" s="175">
        <f t="shared" si="7"/>
        <v>140</v>
      </c>
      <c r="AO59" s="175"/>
      <c r="AP59" s="175"/>
      <c r="AQ59" s="175"/>
      <c r="AR59" s="124"/>
      <c r="AS59" s="124"/>
      <c r="AT59" s="124"/>
      <c r="AU59" s="124"/>
      <c r="BD59" s="182"/>
      <c r="BE59" s="182"/>
      <c r="BF59" s="182"/>
      <c r="BG59" s="182"/>
      <c r="BH59" s="182"/>
      <c r="BI59" s="182"/>
      <c r="BJ59" s="182"/>
      <c r="BK59" s="182"/>
      <c r="BL59" s="182"/>
      <c r="BM59" s="182"/>
      <c r="BN59" s="182"/>
      <c r="BO59" s="182"/>
      <c r="BP59" s="182"/>
      <c r="BQ59" s="182"/>
      <c r="BR59" s="182"/>
      <c r="BS59" s="182"/>
      <c r="BX59" s="2"/>
      <c r="BY59" s="2"/>
      <c r="BZ59" s="2"/>
    </row>
    <row r="60" spans="23:78" x14ac:dyDescent="0.2">
      <c r="BX60" s="2"/>
      <c r="BY60" s="2"/>
      <c r="BZ60" s="2"/>
    </row>
    <row r="61" spans="23:78" x14ac:dyDescent="0.2">
      <c r="BX61" s="2"/>
      <c r="BY61" s="2"/>
      <c r="BZ61" s="2"/>
    </row>
    <row r="62" spans="23:78" ht="12.75" x14ac:dyDescent="0.2">
      <c r="AE62" s="57" t="s">
        <v>81</v>
      </c>
      <c r="AR62" s="5"/>
      <c r="AS62" s="5"/>
      <c r="AT62" s="5"/>
      <c r="AU62" s="5"/>
      <c r="BX62" s="2"/>
      <c r="BY62" s="2"/>
      <c r="BZ62" s="2"/>
    </row>
    <row r="63" spans="23:78" x14ac:dyDescent="0.2">
      <c r="BX63" s="2"/>
      <c r="BY63" s="2"/>
      <c r="BZ63" s="2"/>
    </row>
    <row r="64" spans="23:78" ht="12.75" x14ac:dyDescent="0.2">
      <c r="W64" s="65">
        <v>9879999999997</v>
      </c>
      <c r="AE64" s="58" t="s">
        <v>169</v>
      </c>
      <c r="AF64" s="58"/>
      <c r="BX64" s="2"/>
      <c r="BY64" s="2"/>
      <c r="BZ64" s="2"/>
    </row>
    <row r="65" spans="23:78" ht="15" customHeight="1" x14ac:dyDescent="0.25">
      <c r="AE65" s="13"/>
      <c r="AF65" s="178" t="s">
        <v>66</v>
      </c>
      <c r="AG65" s="178"/>
      <c r="AH65" s="178"/>
      <c r="AI65" s="178"/>
      <c r="AJ65" s="178" t="s">
        <v>67</v>
      </c>
      <c r="AK65" s="178"/>
      <c r="AL65" s="178"/>
      <c r="AM65" s="178"/>
      <c r="AN65" s="178" t="s">
        <v>68</v>
      </c>
      <c r="AO65" s="178"/>
      <c r="AP65" s="178"/>
      <c r="AQ65" s="178"/>
      <c r="AR65" s="121"/>
      <c r="AS65" s="121"/>
      <c r="AT65" s="121"/>
      <c r="AU65" s="121"/>
      <c r="BD65" s="181" t="s">
        <v>86</v>
      </c>
      <c r="BE65" s="181"/>
      <c r="BF65" s="181"/>
      <c r="BG65" s="181"/>
      <c r="BH65" s="181"/>
      <c r="BI65" s="181"/>
      <c r="BJ65" s="181"/>
      <c r="BK65" s="181"/>
      <c r="BL65" s="181"/>
      <c r="BM65" s="181"/>
      <c r="BN65" s="181"/>
      <c r="BO65" s="181"/>
      <c r="BP65" s="181"/>
      <c r="BQ65" s="181"/>
      <c r="BR65" s="181"/>
      <c r="BS65" s="181"/>
      <c r="BX65" s="2"/>
      <c r="BY65" s="2"/>
      <c r="BZ65" s="2"/>
    </row>
    <row r="66" spans="23:78" ht="12" customHeight="1" x14ac:dyDescent="0.2">
      <c r="AE66" s="12"/>
      <c r="AF66" s="179" t="s">
        <v>70</v>
      </c>
      <c r="AG66" s="179"/>
      <c r="AH66" s="179"/>
      <c r="AI66" s="179"/>
      <c r="AJ66" s="179"/>
      <c r="AK66" s="179"/>
      <c r="AL66" s="179"/>
      <c r="AM66" s="179"/>
      <c r="AN66" s="179"/>
      <c r="AO66" s="179"/>
      <c r="AP66" s="179"/>
      <c r="AQ66" s="179"/>
      <c r="AR66" s="122"/>
      <c r="AS66" s="122"/>
      <c r="AT66" s="122"/>
      <c r="AU66" s="122"/>
      <c r="BD66" s="182"/>
      <c r="BE66" s="182"/>
      <c r="BF66" s="182"/>
      <c r="BG66" s="182"/>
      <c r="BH66" s="182"/>
      <c r="BI66" s="182"/>
      <c r="BJ66" s="182"/>
      <c r="BK66" s="182"/>
      <c r="BL66" s="182"/>
      <c r="BM66" s="182"/>
      <c r="BN66" s="182"/>
      <c r="BO66" s="182"/>
      <c r="BP66" s="182"/>
      <c r="BQ66" s="182"/>
      <c r="BR66" s="182"/>
      <c r="BS66" s="182"/>
      <c r="BX66" s="2"/>
      <c r="BY66" s="2"/>
      <c r="BZ66" s="2"/>
    </row>
    <row r="67" spans="23:78" ht="12" customHeight="1" x14ac:dyDescent="0.2">
      <c r="W67" t="str">
        <f t="shared" ref="W67:W77" si="8">CONCATENATE($W$64,Z67)</f>
        <v>98799999999970</v>
      </c>
      <c r="Z67">
        <f>IF(AND($AR$26&gt;=AF67,$AR$26&lt;=AJ67),1,0)</f>
        <v>0</v>
      </c>
      <c r="AF67" s="176">
        <v>1</v>
      </c>
      <c r="AG67" s="176"/>
      <c r="AH67" s="176"/>
      <c r="AI67" s="176"/>
      <c r="AJ67" s="176">
        <f>AF68-1</f>
        <v>49</v>
      </c>
      <c r="AK67" s="176"/>
      <c r="AL67" s="176"/>
      <c r="AM67" s="176"/>
      <c r="AN67" s="177">
        <v>87</v>
      </c>
      <c r="AO67" s="177"/>
      <c r="AP67" s="177"/>
      <c r="AQ67" s="177"/>
      <c r="AR67" s="123"/>
      <c r="AS67" s="123"/>
      <c r="AT67" s="123"/>
      <c r="AU67" s="123"/>
      <c r="BD67" s="182"/>
      <c r="BE67" s="182"/>
      <c r="BF67" s="182"/>
      <c r="BG67" s="182"/>
      <c r="BH67" s="182"/>
      <c r="BI67" s="182"/>
      <c r="BJ67" s="182"/>
      <c r="BK67" s="182"/>
      <c r="BL67" s="182"/>
      <c r="BM67" s="182"/>
      <c r="BN67" s="182"/>
      <c r="BO67" s="182"/>
      <c r="BP67" s="182"/>
      <c r="BQ67" s="182"/>
      <c r="BR67" s="182"/>
      <c r="BS67" s="182"/>
      <c r="BX67" s="2"/>
      <c r="BY67" s="2"/>
      <c r="BZ67" s="2"/>
    </row>
    <row r="68" spans="23:78" ht="12" customHeight="1" x14ac:dyDescent="0.2">
      <c r="W68" t="str">
        <f t="shared" si="8"/>
        <v>98799999999970</v>
      </c>
      <c r="Z68">
        <f t="shared" ref="Z68:Z77" si="9">IF(AND($AR$26&gt;=AF68,$AR$26&lt;=AJ68),1,0)</f>
        <v>0</v>
      </c>
      <c r="AF68" s="176">
        <v>50</v>
      </c>
      <c r="AG68" s="176"/>
      <c r="AH68" s="176"/>
      <c r="AI68" s="176"/>
      <c r="AJ68" s="176">
        <f t="shared" ref="AJ68:AJ76" si="10">AF69-1</f>
        <v>99</v>
      </c>
      <c r="AK68" s="176"/>
      <c r="AL68" s="176"/>
      <c r="AM68" s="176"/>
      <c r="AN68" s="177">
        <f t="shared" ref="AN68:AN77" si="11">AN67+4</f>
        <v>91</v>
      </c>
      <c r="AO68" s="177"/>
      <c r="AP68" s="177"/>
      <c r="AQ68" s="177"/>
      <c r="AR68" s="123"/>
      <c r="AS68" s="123"/>
      <c r="AT68" s="123"/>
      <c r="AU68" s="123"/>
      <c r="BD68" s="182"/>
      <c r="BE68" s="182"/>
      <c r="BF68" s="182"/>
      <c r="BG68" s="182"/>
      <c r="BH68" s="182"/>
      <c r="BI68" s="182"/>
      <c r="BJ68" s="182"/>
      <c r="BK68" s="182"/>
      <c r="BL68" s="182"/>
      <c r="BM68" s="182"/>
      <c r="BN68" s="182"/>
      <c r="BO68" s="182"/>
      <c r="BP68" s="182"/>
      <c r="BQ68" s="182"/>
      <c r="BR68" s="182"/>
      <c r="BS68" s="182"/>
      <c r="BX68" s="2"/>
      <c r="BY68" s="2"/>
      <c r="BZ68" s="2"/>
    </row>
    <row r="69" spans="23:78" ht="12" customHeight="1" x14ac:dyDescent="0.2">
      <c r="W69" t="str">
        <f t="shared" si="8"/>
        <v>98799999999970</v>
      </c>
      <c r="Z69">
        <f t="shared" si="9"/>
        <v>0</v>
      </c>
      <c r="AF69" s="176">
        <v>100</v>
      </c>
      <c r="AG69" s="176"/>
      <c r="AH69" s="176"/>
      <c r="AI69" s="176"/>
      <c r="AJ69" s="176">
        <f t="shared" si="10"/>
        <v>149</v>
      </c>
      <c r="AK69" s="176"/>
      <c r="AL69" s="176"/>
      <c r="AM69" s="176"/>
      <c r="AN69" s="177">
        <f t="shared" si="11"/>
        <v>95</v>
      </c>
      <c r="AO69" s="177"/>
      <c r="AP69" s="177"/>
      <c r="AQ69" s="177"/>
      <c r="AR69" s="123"/>
      <c r="AS69" s="123"/>
      <c r="AT69" s="123"/>
      <c r="AU69" s="123"/>
      <c r="BD69" s="182"/>
      <c r="BE69" s="182"/>
      <c r="BF69" s="182"/>
      <c r="BG69" s="182"/>
      <c r="BH69" s="182"/>
      <c r="BI69" s="182"/>
      <c r="BJ69" s="182"/>
      <c r="BK69" s="182"/>
      <c r="BL69" s="182"/>
      <c r="BM69" s="182"/>
      <c r="BN69" s="182"/>
      <c r="BO69" s="182"/>
      <c r="BP69" s="182"/>
      <c r="BQ69" s="182"/>
      <c r="BR69" s="182"/>
      <c r="BS69" s="182"/>
      <c r="BX69" s="2"/>
      <c r="BY69" s="2"/>
      <c r="BZ69" s="2"/>
    </row>
    <row r="70" spans="23:78" ht="12" customHeight="1" x14ac:dyDescent="0.2">
      <c r="W70" t="str">
        <f t="shared" si="8"/>
        <v>98799999999970</v>
      </c>
      <c r="Z70">
        <f t="shared" si="9"/>
        <v>0</v>
      </c>
      <c r="AF70" s="176">
        <v>150</v>
      </c>
      <c r="AG70" s="176"/>
      <c r="AH70" s="176"/>
      <c r="AI70" s="176"/>
      <c r="AJ70" s="176">
        <f t="shared" si="10"/>
        <v>199</v>
      </c>
      <c r="AK70" s="176"/>
      <c r="AL70" s="176"/>
      <c r="AM70" s="176"/>
      <c r="AN70" s="177">
        <f t="shared" si="11"/>
        <v>99</v>
      </c>
      <c r="AO70" s="177"/>
      <c r="AP70" s="177"/>
      <c r="AQ70" s="177"/>
      <c r="AR70" s="123"/>
      <c r="AS70" s="123"/>
      <c r="AT70" s="123"/>
      <c r="AU70" s="123"/>
      <c r="BD70" s="182"/>
      <c r="BE70" s="182"/>
      <c r="BF70" s="182"/>
      <c r="BG70" s="182"/>
      <c r="BH70" s="182"/>
      <c r="BI70" s="182"/>
      <c r="BJ70" s="182"/>
      <c r="BK70" s="182"/>
      <c r="BL70" s="182"/>
      <c r="BM70" s="182"/>
      <c r="BN70" s="182"/>
      <c r="BO70" s="182"/>
      <c r="BP70" s="182"/>
      <c r="BQ70" s="182"/>
      <c r="BR70" s="182"/>
      <c r="BS70" s="182"/>
      <c r="BX70" s="2"/>
      <c r="BY70" s="2"/>
      <c r="BZ70" s="2"/>
    </row>
    <row r="71" spans="23:78" ht="12" customHeight="1" x14ac:dyDescent="0.2">
      <c r="W71" t="str">
        <f t="shared" si="8"/>
        <v>98799999999970</v>
      </c>
      <c r="Z71">
        <f t="shared" si="9"/>
        <v>0</v>
      </c>
      <c r="AF71" s="176">
        <v>200</v>
      </c>
      <c r="AG71" s="176"/>
      <c r="AH71" s="176"/>
      <c r="AI71" s="176"/>
      <c r="AJ71" s="176">
        <f t="shared" si="10"/>
        <v>249</v>
      </c>
      <c r="AK71" s="176"/>
      <c r="AL71" s="176"/>
      <c r="AM71" s="176"/>
      <c r="AN71" s="177">
        <f t="shared" si="11"/>
        <v>103</v>
      </c>
      <c r="AO71" s="177"/>
      <c r="AP71" s="177"/>
      <c r="AQ71" s="177"/>
      <c r="AR71" s="123"/>
      <c r="AS71" s="123"/>
      <c r="AT71" s="123"/>
      <c r="AU71" s="123"/>
      <c r="BD71" s="182"/>
      <c r="BE71" s="182"/>
      <c r="BF71" s="182"/>
      <c r="BG71" s="182"/>
      <c r="BH71" s="182"/>
      <c r="BI71" s="182"/>
      <c r="BJ71" s="182"/>
      <c r="BK71" s="182"/>
      <c r="BL71" s="182"/>
      <c r="BM71" s="182"/>
      <c r="BN71" s="182"/>
      <c r="BO71" s="182"/>
      <c r="BP71" s="182"/>
      <c r="BQ71" s="182"/>
      <c r="BR71" s="182"/>
      <c r="BS71" s="182"/>
      <c r="BX71" s="2"/>
      <c r="BY71" s="2"/>
      <c r="BZ71" s="2"/>
    </row>
    <row r="72" spans="23:78" ht="12" customHeight="1" x14ac:dyDescent="0.2">
      <c r="W72" t="str">
        <f t="shared" si="8"/>
        <v>98799999999970</v>
      </c>
      <c r="Z72">
        <f t="shared" si="9"/>
        <v>0</v>
      </c>
      <c r="AF72" s="176">
        <v>250</v>
      </c>
      <c r="AG72" s="176"/>
      <c r="AH72" s="176"/>
      <c r="AI72" s="176"/>
      <c r="AJ72" s="176">
        <f t="shared" si="10"/>
        <v>299</v>
      </c>
      <c r="AK72" s="176"/>
      <c r="AL72" s="176"/>
      <c r="AM72" s="176"/>
      <c r="AN72" s="177">
        <f t="shared" si="11"/>
        <v>107</v>
      </c>
      <c r="AO72" s="177"/>
      <c r="AP72" s="177"/>
      <c r="AQ72" s="177"/>
      <c r="AR72" s="123"/>
      <c r="AS72" s="123"/>
      <c r="AT72" s="123"/>
      <c r="AU72" s="123"/>
      <c r="BD72" s="182"/>
      <c r="BE72" s="182"/>
      <c r="BF72" s="182"/>
      <c r="BG72" s="182"/>
      <c r="BH72" s="182"/>
      <c r="BI72" s="182"/>
      <c r="BJ72" s="182"/>
      <c r="BK72" s="182"/>
      <c r="BL72" s="182"/>
      <c r="BM72" s="182"/>
      <c r="BN72" s="182"/>
      <c r="BO72" s="182"/>
      <c r="BP72" s="182"/>
      <c r="BQ72" s="182"/>
      <c r="BR72" s="182"/>
      <c r="BS72" s="182"/>
      <c r="BX72" s="2"/>
      <c r="BY72" s="2"/>
      <c r="BZ72" s="2"/>
    </row>
    <row r="73" spans="23:78" ht="12" customHeight="1" x14ac:dyDescent="0.2">
      <c r="W73" t="str">
        <f t="shared" si="8"/>
        <v>98799999999970</v>
      </c>
      <c r="Z73">
        <f t="shared" si="9"/>
        <v>0</v>
      </c>
      <c r="AF73" s="176">
        <v>300</v>
      </c>
      <c r="AG73" s="176"/>
      <c r="AH73" s="176"/>
      <c r="AI73" s="176"/>
      <c r="AJ73" s="176">
        <f t="shared" si="10"/>
        <v>349</v>
      </c>
      <c r="AK73" s="176"/>
      <c r="AL73" s="176"/>
      <c r="AM73" s="176"/>
      <c r="AN73" s="177">
        <f t="shared" si="11"/>
        <v>111</v>
      </c>
      <c r="AO73" s="177"/>
      <c r="AP73" s="177"/>
      <c r="AQ73" s="177"/>
      <c r="AR73" s="123"/>
      <c r="AS73" s="123"/>
      <c r="AT73" s="123"/>
      <c r="AU73" s="123"/>
      <c r="BD73" s="182"/>
      <c r="BE73" s="182"/>
      <c r="BF73" s="182"/>
      <c r="BG73" s="182"/>
      <c r="BH73" s="182"/>
      <c r="BI73" s="182"/>
      <c r="BJ73" s="182"/>
      <c r="BK73" s="182"/>
      <c r="BL73" s="182"/>
      <c r="BM73" s="182"/>
      <c r="BN73" s="182"/>
      <c r="BO73" s="182"/>
      <c r="BP73" s="182"/>
      <c r="BQ73" s="182"/>
      <c r="BR73" s="182"/>
      <c r="BS73" s="182"/>
      <c r="BX73" s="2"/>
      <c r="BY73" s="2"/>
      <c r="BZ73" s="2"/>
    </row>
    <row r="74" spans="23:78" ht="12" customHeight="1" x14ac:dyDescent="0.2">
      <c r="W74" t="str">
        <f t="shared" si="8"/>
        <v>98799999999971</v>
      </c>
      <c r="Z74">
        <f t="shared" si="9"/>
        <v>1</v>
      </c>
      <c r="AF74" s="176">
        <v>350</v>
      </c>
      <c r="AG74" s="176"/>
      <c r="AH74" s="176"/>
      <c r="AI74" s="176"/>
      <c r="AJ74" s="176">
        <f t="shared" si="10"/>
        <v>399</v>
      </c>
      <c r="AK74" s="176"/>
      <c r="AL74" s="176"/>
      <c r="AM74" s="176"/>
      <c r="AN74" s="177">
        <f t="shared" si="11"/>
        <v>115</v>
      </c>
      <c r="AO74" s="177"/>
      <c r="AP74" s="177"/>
      <c r="AQ74" s="177"/>
      <c r="AR74" s="123"/>
      <c r="AS74" s="123"/>
      <c r="AT74" s="123"/>
      <c r="AU74" s="123"/>
      <c r="BD74" s="182"/>
      <c r="BE74" s="182"/>
      <c r="BF74" s="182"/>
      <c r="BG74" s="182"/>
      <c r="BH74" s="182"/>
      <c r="BI74" s="182"/>
      <c r="BJ74" s="182"/>
      <c r="BK74" s="182"/>
      <c r="BL74" s="182"/>
      <c r="BM74" s="182"/>
      <c r="BN74" s="182"/>
      <c r="BO74" s="182"/>
      <c r="BP74" s="182"/>
      <c r="BQ74" s="182"/>
      <c r="BR74" s="182"/>
      <c r="BS74" s="182"/>
      <c r="BX74" s="2"/>
      <c r="BY74" s="2"/>
      <c r="BZ74" s="2"/>
    </row>
    <row r="75" spans="23:78" ht="12" customHeight="1" x14ac:dyDescent="0.2">
      <c r="W75" t="str">
        <f t="shared" si="8"/>
        <v>98799999999970</v>
      </c>
      <c r="Z75">
        <f t="shared" si="9"/>
        <v>0</v>
      </c>
      <c r="AF75" s="176">
        <v>400</v>
      </c>
      <c r="AG75" s="176"/>
      <c r="AH75" s="176"/>
      <c r="AI75" s="176"/>
      <c r="AJ75" s="176">
        <f t="shared" si="10"/>
        <v>449</v>
      </c>
      <c r="AK75" s="176"/>
      <c r="AL75" s="176"/>
      <c r="AM75" s="176"/>
      <c r="AN75" s="177">
        <f t="shared" si="11"/>
        <v>119</v>
      </c>
      <c r="AO75" s="177"/>
      <c r="AP75" s="177"/>
      <c r="AQ75" s="177"/>
      <c r="AR75" s="123"/>
      <c r="AS75" s="123"/>
      <c r="AT75" s="123"/>
      <c r="AU75" s="123"/>
      <c r="BD75" s="182"/>
      <c r="BE75" s="182"/>
      <c r="BF75" s="182"/>
      <c r="BG75" s="182"/>
      <c r="BH75" s="182"/>
      <c r="BI75" s="182"/>
      <c r="BJ75" s="182"/>
      <c r="BK75" s="182"/>
      <c r="BL75" s="182"/>
      <c r="BM75" s="182"/>
      <c r="BN75" s="182"/>
      <c r="BO75" s="182"/>
      <c r="BP75" s="182"/>
      <c r="BQ75" s="182"/>
      <c r="BR75" s="182"/>
      <c r="BS75" s="182"/>
      <c r="BX75" s="2"/>
      <c r="BY75" s="2"/>
      <c r="BZ75" s="2"/>
    </row>
    <row r="76" spans="23:78" ht="12" customHeight="1" x14ac:dyDescent="0.2">
      <c r="W76" t="str">
        <f t="shared" si="8"/>
        <v>98799999999970</v>
      </c>
      <c r="Z76">
        <f t="shared" si="9"/>
        <v>0</v>
      </c>
      <c r="AF76" s="176">
        <v>450</v>
      </c>
      <c r="AG76" s="176"/>
      <c r="AH76" s="176"/>
      <c r="AI76" s="176"/>
      <c r="AJ76" s="176">
        <f t="shared" si="10"/>
        <v>499</v>
      </c>
      <c r="AK76" s="176"/>
      <c r="AL76" s="176"/>
      <c r="AM76" s="176"/>
      <c r="AN76" s="177">
        <f t="shared" si="11"/>
        <v>123</v>
      </c>
      <c r="AO76" s="177"/>
      <c r="AP76" s="177"/>
      <c r="AQ76" s="177"/>
      <c r="AR76" s="123"/>
      <c r="AS76" s="123"/>
      <c r="AT76" s="123"/>
      <c r="AU76" s="123"/>
      <c r="BD76" s="182"/>
      <c r="BE76" s="182"/>
      <c r="BF76" s="182"/>
      <c r="BG76" s="182"/>
      <c r="BH76" s="182"/>
      <c r="BI76" s="182"/>
      <c r="BJ76" s="182"/>
      <c r="BK76" s="182"/>
      <c r="BL76" s="182"/>
      <c r="BM76" s="182"/>
      <c r="BN76" s="182"/>
      <c r="BO76" s="182"/>
      <c r="BP76" s="182"/>
      <c r="BQ76" s="182"/>
      <c r="BR76" s="182"/>
      <c r="BS76" s="182"/>
      <c r="BX76" s="2"/>
      <c r="BY76" s="2"/>
      <c r="BZ76" s="2"/>
    </row>
    <row r="77" spans="23:78" ht="12.75" customHeight="1" thickBot="1" x14ac:dyDescent="0.25">
      <c r="W77" t="str">
        <f t="shared" si="8"/>
        <v>98799999999970</v>
      </c>
      <c r="Z77">
        <f t="shared" si="9"/>
        <v>0</v>
      </c>
      <c r="AE77" s="11"/>
      <c r="AF77" s="174">
        <v>500</v>
      </c>
      <c r="AG77" s="174"/>
      <c r="AH77" s="174"/>
      <c r="AI77" s="174"/>
      <c r="AJ77" s="174" t="s">
        <v>69</v>
      </c>
      <c r="AK77" s="174"/>
      <c r="AL77" s="174"/>
      <c r="AM77" s="174"/>
      <c r="AN77" s="175">
        <f t="shared" si="11"/>
        <v>127</v>
      </c>
      <c r="AO77" s="175"/>
      <c r="AP77" s="175"/>
      <c r="AQ77" s="175"/>
      <c r="AR77" s="124"/>
      <c r="AS77" s="124"/>
      <c r="AT77" s="124"/>
      <c r="AU77" s="124"/>
      <c r="BD77" s="182"/>
      <c r="BE77" s="182"/>
      <c r="BF77" s="182"/>
      <c r="BG77" s="182"/>
      <c r="BH77" s="182"/>
      <c r="BI77" s="182"/>
      <c r="BJ77" s="182"/>
      <c r="BK77" s="182"/>
      <c r="BL77" s="182"/>
      <c r="BM77" s="182"/>
      <c r="BN77" s="182"/>
      <c r="BO77" s="182"/>
      <c r="BP77" s="182"/>
      <c r="BQ77" s="182"/>
      <c r="BR77" s="182"/>
      <c r="BS77" s="182"/>
      <c r="BX77" s="2"/>
      <c r="BY77" s="2"/>
      <c r="BZ77" s="2"/>
    </row>
    <row r="78" spans="23:78" x14ac:dyDescent="0.2">
      <c r="BX78" s="2"/>
      <c r="BY78" s="2"/>
      <c r="BZ78" s="2"/>
    </row>
    <row r="79" spans="23:78" x14ac:dyDescent="0.2">
      <c r="BX79" s="2"/>
      <c r="BY79" s="2"/>
      <c r="BZ79" s="2"/>
    </row>
    <row r="80" spans="23:78" ht="12.75" x14ac:dyDescent="0.2">
      <c r="W80" s="65">
        <v>9879999999996</v>
      </c>
      <c r="AE80" s="58" t="s">
        <v>170</v>
      </c>
      <c r="BX80" s="2"/>
      <c r="BY80" s="2"/>
      <c r="BZ80" s="2"/>
    </row>
    <row r="81" spans="23:78" ht="15" x14ac:dyDescent="0.25">
      <c r="AE81" s="13"/>
      <c r="AF81" s="178" t="s">
        <v>66</v>
      </c>
      <c r="AG81" s="178"/>
      <c r="AH81" s="178"/>
      <c r="AI81" s="178"/>
      <c r="AJ81" s="178" t="s">
        <v>67</v>
      </c>
      <c r="AK81" s="178"/>
      <c r="AL81" s="178"/>
      <c r="AM81" s="178"/>
      <c r="AN81" s="178" t="s">
        <v>68</v>
      </c>
      <c r="AO81" s="178"/>
      <c r="AP81" s="178"/>
      <c r="AQ81" s="178"/>
      <c r="AR81" s="121"/>
      <c r="AS81" s="121"/>
      <c r="AT81" s="121"/>
      <c r="AU81" s="121"/>
      <c r="BD81" s="181" t="s">
        <v>86</v>
      </c>
      <c r="BE81" s="181"/>
      <c r="BF81" s="181"/>
      <c r="BG81" s="181"/>
      <c r="BH81" s="181"/>
      <c r="BI81" s="181"/>
      <c r="BJ81" s="181"/>
      <c r="BK81" s="181"/>
      <c r="BL81" s="181"/>
      <c r="BM81" s="181"/>
      <c r="BN81" s="181"/>
      <c r="BO81" s="181"/>
      <c r="BP81" s="181"/>
      <c r="BQ81" s="181"/>
      <c r="BR81" s="181"/>
      <c r="BS81" s="181"/>
      <c r="BX81" s="2"/>
      <c r="BY81" s="2"/>
      <c r="BZ81" s="2"/>
    </row>
    <row r="82" spans="23:78" ht="12" customHeight="1" x14ac:dyDescent="0.2">
      <c r="AE82" s="12"/>
      <c r="AF82" s="179" t="s">
        <v>70</v>
      </c>
      <c r="AG82" s="179"/>
      <c r="AH82" s="179"/>
      <c r="AI82" s="179"/>
      <c r="AJ82" s="179"/>
      <c r="AK82" s="179"/>
      <c r="AL82" s="179"/>
      <c r="AM82" s="179"/>
      <c r="AN82" s="179"/>
      <c r="AO82" s="179"/>
      <c r="AP82" s="179"/>
      <c r="AQ82" s="179"/>
      <c r="AR82" s="122"/>
      <c r="AS82" s="122"/>
      <c r="AT82" s="122"/>
      <c r="AU82" s="122"/>
      <c r="BD82" s="182"/>
      <c r="BE82" s="182"/>
      <c r="BF82" s="182"/>
      <c r="BG82" s="182"/>
      <c r="BH82" s="182"/>
      <c r="BI82" s="182"/>
      <c r="BJ82" s="182"/>
      <c r="BK82" s="182"/>
      <c r="BL82" s="182"/>
      <c r="BM82" s="182"/>
      <c r="BN82" s="182"/>
      <c r="BO82" s="182"/>
      <c r="BP82" s="182"/>
      <c r="BQ82" s="182"/>
      <c r="BR82" s="182"/>
      <c r="BS82" s="182"/>
      <c r="BX82" s="2"/>
      <c r="BY82" s="2"/>
      <c r="BZ82" s="2"/>
    </row>
    <row r="83" spans="23:78" ht="12" customHeight="1" x14ac:dyDescent="0.2">
      <c r="W83" t="str">
        <f>CONCATENATE($W$80,Z83)</f>
        <v>98799999999960</v>
      </c>
      <c r="Z83">
        <f>IF(AND($AR$26&gt;=AF83,$AR$26&lt;=AJ83),1,0)</f>
        <v>0</v>
      </c>
      <c r="AF83" s="176">
        <v>1</v>
      </c>
      <c r="AG83" s="176"/>
      <c r="AH83" s="176"/>
      <c r="AI83" s="176"/>
      <c r="AJ83" s="176">
        <f>AF84-1</f>
        <v>49</v>
      </c>
      <c r="AK83" s="176"/>
      <c r="AL83" s="176"/>
      <c r="AM83" s="176"/>
      <c r="AN83" s="177">
        <v>58</v>
      </c>
      <c r="AO83" s="177"/>
      <c r="AP83" s="177"/>
      <c r="AQ83" s="177"/>
      <c r="AR83" s="123"/>
      <c r="AS83" s="123"/>
      <c r="AT83" s="123"/>
      <c r="AU83" s="123"/>
      <c r="BD83" s="182"/>
      <c r="BE83" s="182"/>
      <c r="BF83" s="182"/>
      <c r="BG83" s="182"/>
      <c r="BH83" s="182"/>
      <c r="BI83" s="182"/>
      <c r="BJ83" s="182"/>
      <c r="BK83" s="182"/>
      <c r="BL83" s="182"/>
      <c r="BM83" s="182"/>
      <c r="BN83" s="182"/>
      <c r="BO83" s="182"/>
      <c r="BP83" s="182"/>
      <c r="BQ83" s="182"/>
      <c r="BR83" s="182"/>
      <c r="BS83" s="182"/>
      <c r="BX83" s="2"/>
      <c r="BY83" s="2"/>
      <c r="BZ83" s="2"/>
    </row>
    <row r="84" spans="23:78" ht="12" customHeight="1" x14ac:dyDescent="0.2">
      <c r="W84" t="str">
        <f t="shared" ref="W84:W93" si="12">CONCATENATE($W$80,Z84)</f>
        <v>98799999999960</v>
      </c>
      <c r="Z84">
        <f t="shared" ref="Z84:Z93" si="13">IF(AND($AR$26&gt;=AF84,$AR$26&lt;=AJ84),1,0)</f>
        <v>0</v>
      </c>
      <c r="AF84" s="176">
        <v>50</v>
      </c>
      <c r="AG84" s="176"/>
      <c r="AH84" s="176"/>
      <c r="AI84" s="176"/>
      <c r="AJ84" s="176">
        <f t="shared" ref="AJ84:AJ92" si="14">AF85-1</f>
        <v>99</v>
      </c>
      <c r="AK84" s="176"/>
      <c r="AL84" s="176"/>
      <c r="AM84" s="176"/>
      <c r="AN84" s="177">
        <f t="shared" ref="AN84:AN93" si="15">AN83+10</f>
        <v>68</v>
      </c>
      <c r="AO84" s="177"/>
      <c r="AP84" s="177"/>
      <c r="AQ84" s="177"/>
      <c r="AR84" s="123"/>
      <c r="AS84" s="123"/>
      <c r="AT84" s="123"/>
      <c r="AU84" s="123"/>
      <c r="BD84" s="182"/>
      <c r="BE84" s="182"/>
      <c r="BF84" s="182"/>
      <c r="BG84" s="182"/>
      <c r="BH84" s="182"/>
      <c r="BI84" s="182"/>
      <c r="BJ84" s="182"/>
      <c r="BK84" s="182"/>
      <c r="BL84" s="182"/>
      <c r="BM84" s="182"/>
      <c r="BN84" s="182"/>
      <c r="BO84" s="182"/>
      <c r="BP84" s="182"/>
      <c r="BQ84" s="182"/>
      <c r="BR84" s="182"/>
      <c r="BS84" s="182"/>
      <c r="BX84" s="2"/>
      <c r="BY84" s="2"/>
      <c r="BZ84" s="2"/>
    </row>
    <row r="85" spans="23:78" ht="12" customHeight="1" x14ac:dyDescent="0.2">
      <c r="W85" t="str">
        <f t="shared" si="12"/>
        <v>98799999999960</v>
      </c>
      <c r="Z85">
        <f t="shared" si="13"/>
        <v>0</v>
      </c>
      <c r="AF85" s="176">
        <v>100</v>
      </c>
      <c r="AG85" s="176"/>
      <c r="AH85" s="176"/>
      <c r="AI85" s="176"/>
      <c r="AJ85" s="176">
        <f t="shared" si="14"/>
        <v>149</v>
      </c>
      <c r="AK85" s="176"/>
      <c r="AL85" s="176"/>
      <c r="AM85" s="176"/>
      <c r="AN85" s="177">
        <f t="shared" si="15"/>
        <v>78</v>
      </c>
      <c r="AO85" s="177"/>
      <c r="AP85" s="177"/>
      <c r="AQ85" s="177"/>
      <c r="AR85" s="123"/>
      <c r="AS85" s="123"/>
      <c r="AT85" s="123"/>
      <c r="AU85" s="123"/>
      <c r="BD85" s="182"/>
      <c r="BE85" s="182"/>
      <c r="BF85" s="182"/>
      <c r="BG85" s="182"/>
      <c r="BH85" s="182"/>
      <c r="BI85" s="182"/>
      <c r="BJ85" s="182"/>
      <c r="BK85" s="182"/>
      <c r="BL85" s="182"/>
      <c r="BM85" s="182"/>
      <c r="BN85" s="182"/>
      <c r="BO85" s="182"/>
      <c r="BP85" s="182"/>
      <c r="BQ85" s="182"/>
      <c r="BR85" s="182"/>
      <c r="BS85" s="182"/>
      <c r="BX85" s="2"/>
      <c r="BY85" s="2"/>
      <c r="BZ85" s="2"/>
    </row>
    <row r="86" spans="23:78" ht="12" customHeight="1" x14ac:dyDescent="0.2">
      <c r="W86" t="str">
        <f t="shared" si="12"/>
        <v>98799999999960</v>
      </c>
      <c r="Z86">
        <f t="shared" si="13"/>
        <v>0</v>
      </c>
      <c r="AF86" s="176">
        <v>150</v>
      </c>
      <c r="AG86" s="176"/>
      <c r="AH86" s="176"/>
      <c r="AI86" s="176"/>
      <c r="AJ86" s="176">
        <f t="shared" si="14"/>
        <v>199</v>
      </c>
      <c r="AK86" s="176"/>
      <c r="AL86" s="176"/>
      <c r="AM86" s="176"/>
      <c r="AN86" s="177">
        <f t="shared" si="15"/>
        <v>88</v>
      </c>
      <c r="AO86" s="177"/>
      <c r="AP86" s="177"/>
      <c r="AQ86" s="177"/>
      <c r="AR86" s="123"/>
      <c r="AS86" s="123"/>
      <c r="AT86" s="123"/>
      <c r="AU86" s="123"/>
      <c r="BD86" s="182"/>
      <c r="BE86" s="182"/>
      <c r="BF86" s="182"/>
      <c r="BG86" s="182"/>
      <c r="BH86" s="182"/>
      <c r="BI86" s="182"/>
      <c r="BJ86" s="182"/>
      <c r="BK86" s="182"/>
      <c r="BL86" s="182"/>
      <c r="BM86" s="182"/>
      <c r="BN86" s="182"/>
      <c r="BO86" s="182"/>
      <c r="BP86" s="182"/>
      <c r="BQ86" s="182"/>
      <c r="BR86" s="182"/>
      <c r="BS86" s="182"/>
      <c r="BX86" s="2"/>
      <c r="BY86" s="2"/>
      <c r="BZ86" s="2"/>
    </row>
    <row r="87" spans="23:78" ht="12" customHeight="1" x14ac:dyDescent="0.2">
      <c r="W87" t="str">
        <f t="shared" si="12"/>
        <v>98799999999960</v>
      </c>
      <c r="Z87">
        <f t="shared" si="13"/>
        <v>0</v>
      </c>
      <c r="AF87" s="176">
        <v>200</v>
      </c>
      <c r="AG87" s="176"/>
      <c r="AH87" s="176"/>
      <c r="AI87" s="176"/>
      <c r="AJ87" s="176">
        <f t="shared" si="14"/>
        <v>249</v>
      </c>
      <c r="AK87" s="176"/>
      <c r="AL87" s="176"/>
      <c r="AM87" s="176"/>
      <c r="AN87" s="177">
        <f t="shared" si="15"/>
        <v>98</v>
      </c>
      <c r="AO87" s="177"/>
      <c r="AP87" s="177"/>
      <c r="AQ87" s="177"/>
      <c r="AR87" s="123"/>
      <c r="AS87" s="123"/>
      <c r="AT87" s="123"/>
      <c r="AU87" s="123"/>
      <c r="BD87" s="182"/>
      <c r="BE87" s="182"/>
      <c r="BF87" s="182"/>
      <c r="BG87" s="182"/>
      <c r="BH87" s="182"/>
      <c r="BI87" s="182"/>
      <c r="BJ87" s="182"/>
      <c r="BK87" s="182"/>
      <c r="BL87" s="182"/>
      <c r="BM87" s="182"/>
      <c r="BN87" s="182"/>
      <c r="BO87" s="182"/>
      <c r="BP87" s="182"/>
      <c r="BQ87" s="182"/>
      <c r="BR87" s="182"/>
      <c r="BS87" s="182"/>
      <c r="BX87" s="2"/>
      <c r="BY87" s="2"/>
      <c r="BZ87" s="2"/>
    </row>
    <row r="88" spans="23:78" ht="12" customHeight="1" x14ac:dyDescent="0.2">
      <c r="W88" t="str">
        <f t="shared" si="12"/>
        <v>98799999999960</v>
      </c>
      <c r="Z88">
        <f t="shared" si="13"/>
        <v>0</v>
      </c>
      <c r="AF88" s="176">
        <v>250</v>
      </c>
      <c r="AG88" s="176"/>
      <c r="AH88" s="176"/>
      <c r="AI88" s="176"/>
      <c r="AJ88" s="176">
        <f t="shared" si="14"/>
        <v>299</v>
      </c>
      <c r="AK88" s="176"/>
      <c r="AL88" s="176"/>
      <c r="AM88" s="176"/>
      <c r="AN88" s="177">
        <f t="shared" si="15"/>
        <v>108</v>
      </c>
      <c r="AO88" s="177"/>
      <c r="AP88" s="177"/>
      <c r="AQ88" s="177"/>
      <c r="AR88" s="123"/>
      <c r="AS88" s="123"/>
      <c r="AT88" s="123"/>
      <c r="AU88" s="123"/>
      <c r="BD88" s="182"/>
      <c r="BE88" s="182"/>
      <c r="BF88" s="182"/>
      <c r="BG88" s="182"/>
      <c r="BH88" s="182"/>
      <c r="BI88" s="182"/>
      <c r="BJ88" s="182"/>
      <c r="BK88" s="182"/>
      <c r="BL88" s="182"/>
      <c r="BM88" s="182"/>
      <c r="BN88" s="182"/>
      <c r="BO88" s="182"/>
      <c r="BP88" s="182"/>
      <c r="BQ88" s="182"/>
      <c r="BR88" s="182"/>
      <c r="BS88" s="182"/>
      <c r="BX88" s="2"/>
      <c r="BY88" s="2"/>
      <c r="BZ88" s="2"/>
    </row>
    <row r="89" spans="23:78" ht="12" customHeight="1" x14ac:dyDescent="0.2">
      <c r="W89" t="str">
        <f t="shared" si="12"/>
        <v>98799999999960</v>
      </c>
      <c r="Z89">
        <f t="shared" si="13"/>
        <v>0</v>
      </c>
      <c r="AF89" s="176">
        <v>300</v>
      </c>
      <c r="AG89" s="176"/>
      <c r="AH89" s="176"/>
      <c r="AI89" s="176"/>
      <c r="AJ89" s="176">
        <f t="shared" si="14"/>
        <v>349</v>
      </c>
      <c r="AK89" s="176"/>
      <c r="AL89" s="176"/>
      <c r="AM89" s="176"/>
      <c r="AN89" s="177">
        <f t="shared" si="15"/>
        <v>118</v>
      </c>
      <c r="AO89" s="177"/>
      <c r="AP89" s="177"/>
      <c r="AQ89" s="177"/>
      <c r="AR89" s="123"/>
      <c r="AS89" s="123"/>
      <c r="AT89" s="123"/>
      <c r="AU89" s="123"/>
      <c r="BD89" s="182"/>
      <c r="BE89" s="182"/>
      <c r="BF89" s="182"/>
      <c r="BG89" s="182"/>
      <c r="BH89" s="182"/>
      <c r="BI89" s="182"/>
      <c r="BJ89" s="182"/>
      <c r="BK89" s="182"/>
      <c r="BL89" s="182"/>
      <c r="BM89" s="182"/>
      <c r="BN89" s="182"/>
      <c r="BO89" s="182"/>
      <c r="BP89" s="182"/>
      <c r="BQ89" s="182"/>
      <c r="BR89" s="182"/>
      <c r="BS89" s="182"/>
      <c r="BX89" s="2"/>
      <c r="BY89" s="2"/>
      <c r="BZ89" s="2"/>
    </row>
    <row r="90" spans="23:78" ht="12" customHeight="1" x14ac:dyDescent="0.2">
      <c r="W90" t="str">
        <f t="shared" si="12"/>
        <v>98799999999961</v>
      </c>
      <c r="Z90">
        <f t="shared" si="13"/>
        <v>1</v>
      </c>
      <c r="AF90" s="176">
        <v>350</v>
      </c>
      <c r="AG90" s="176"/>
      <c r="AH90" s="176"/>
      <c r="AI90" s="176"/>
      <c r="AJ90" s="176">
        <f t="shared" si="14"/>
        <v>399</v>
      </c>
      <c r="AK90" s="176"/>
      <c r="AL90" s="176"/>
      <c r="AM90" s="176"/>
      <c r="AN90" s="177">
        <f t="shared" si="15"/>
        <v>128</v>
      </c>
      <c r="AO90" s="177"/>
      <c r="AP90" s="177"/>
      <c r="AQ90" s="177"/>
      <c r="AR90" s="123"/>
      <c r="AS90" s="123"/>
      <c r="AT90" s="123"/>
      <c r="AU90" s="123"/>
      <c r="BD90" s="182"/>
      <c r="BE90" s="182"/>
      <c r="BF90" s="182"/>
      <c r="BG90" s="182"/>
      <c r="BH90" s="182"/>
      <c r="BI90" s="182"/>
      <c r="BJ90" s="182"/>
      <c r="BK90" s="182"/>
      <c r="BL90" s="182"/>
      <c r="BM90" s="182"/>
      <c r="BN90" s="182"/>
      <c r="BO90" s="182"/>
      <c r="BP90" s="182"/>
      <c r="BQ90" s="182"/>
      <c r="BR90" s="182"/>
      <c r="BS90" s="182"/>
      <c r="BX90" s="2"/>
      <c r="BY90" s="2"/>
      <c r="BZ90" s="2"/>
    </row>
    <row r="91" spans="23:78" ht="12" customHeight="1" x14ac:dyDescent="0.2">
      <c r="W91" t="str">
        <f t="shared" si="12"/>
        <v>98799999999960</v>
      </c>
      <c r="Z91">
        <f t="shared" si="13"/>
        <v>0</v>
      </c>
      <c r="AF91" s="176">
        <v>400</v>
      </c>
      <c r="AG91" s="176"/>
      <c r="AH91" s="176"/>
      <c r="AI91" s="176"/>
      <c r="AJ91" s="176">
        <f t="shared" si="14"/>
        <v>449</v>
      </c>
      <c r="AK91" s="176"/>
      <c r="AL91" s="176"/>
      <c r="AM91" s="176"/>
      <c r="AN91" s="177">
        <f t="shared" si="15"/>
        <v>138</v>
      </c>
      <c r="AO91" s="177"/>
      <c r="AP91" s="177"/>
      <c r="AQ91" s="177"/>
      <c r="AR91" s="123"/>
      <c r="AS91" s="123"/>
      <c r="AT91" s="123"/>
      <c r="AU91" s="123"/>
      <c r="BD91" s="182"/>
      <c r="BE91" s="182"/>
      <c r="BF91" s="182"/>
      <c r="BG91" s="182"/>
      <c r="BH91" s="182"/>
      <c r="BI91" s="182"/>
      <c r="BJ91" s="182"/>
      <c r="BK91" s="182"/>
      <c r="BL91" s="182"/>
      <c r="BM91" s="182"/>
      <c r="BN91" s="182"/>
      <c r="BO91" s="182"/>
      <c r="BP91" s="182"/>
      <c r="BQ91" s="182"/>
      <c r="BR91" s="182"/>
      <c r="BS91" s="182"/>
      <c r="BX91" s="2"/>
      <c r="BY91" s="2"/>
      <c r="BZ91" s="2"/>
    </row>
    <row r="92" spans="23:78" ht="12" customHeight="1" x14ac:dyDescent="0.2">
      <c r="W92" t="str">
        <f t="shared" si="12"/>
        <v>98799999999960</v>
      </c>
      <c r="Z92">
        <f t="shared" si="13"/>
        <v>0</v>
      </c>
      <c r="AF92" s="176">
        <v>450</v>
      </c>
      <c r="AG92" s="176"/>
      <c r="AH92" s="176"/>
      <c r="AI92" s="176"/>
      <c r="AJ92" s="176">
        <f t="shared" si="14"/>
        <v>499</v>
      </c>
      <c r="AK92" s="176"/>
      <c r="AL92" s="176"/>
      <c r="AM92" s="176"/>
      <c r="AN92" s="177">
        <f t="shared" si="15"/>
        <v>148</v>
      </c>
      <c r="AO92" s="177"/>
      <c r="AP92" s="177"/>
      <c r="AQ92" s="177"/>
      <c r="AR92" s="123"/>
      <c r="AS92" s="123"/>
      <c r="AT92" s="123"/>
      <c r="AU92" s="123"/>
      <c r="BD92" s="182"/>
      <c r="BE92" s="182"/>
      <c r="BF92" s="182"/>
      <c r="BG92" s="182"/>
      <c r="BH92" s="182"/>
      <c r="BI92" s="182"/>
      <c r="BJ92" s="182"/>
      <c r="BK92" s="182"/>
      <c r="BL92" s="182"/>
      <c r="BM92" s="182"/>
      <c r="BN92" s="182"/>
      <c r="BO92" s="182"/>
      <c r="BP92" s="182"/>
      <c r="BQ92" s="182"/>
      <c r="BR92" s="182"/>
      <c r="BS92" s="182"/>
      <c r="BX92" s="2"/>
      <c r="BY92" s="2"/>
      <c r="BZ92" s="2"/>
    </row>
    <row r="93" spans="23:78" ht="12.75" customHeight="1" thickBot="1" x14ac:dyDescent="0.25">
      <c r="W93" t="str">
        <f t="shared" si="12"/>
        <v>98799999999960</v>
      </c>
      <c r="Z93">
        <f t="shared" si="13"/>
        <v>0</v>
      </c>
      <c r="AE93" s="11"/>
      <c r="AF93" s="174">
        <v>500</v>
      </c>
      <c r="AG93" s="174"/>
      <c r="AH93" s="174"/>
      <c r="AI93" s="174"/>
      <c r="AJ93" s="174" t="s">
        <v>69</v>
      </c>
      <c r="AK93" s="174"/>
      <c r="AL93" s="174"/>
      <c r="AM93" s="174"/>
      <c r="AN93" s="175">
        <f t="shared" si="15"/>
        <v>158</v>
      </c>
      <c r="AO93" s="175"/>
      <c r="AP93" s="175"/>
      <c r="AQ93" s="175"/>
      <c r="AR93" s="124"/>
      <c r="AS93" s="124"/>
      <c r="AT93" s="124"/>
      <c r="AU93" s="124"/>
      <c r="BD93" s="182"/>
      <c r="BE93" s="182"/>
      <c r="BF93" s="182"/>
      <c r="BG93" s="182"/>
      <c r="BH93" s="182"/>
      <c r="BI93" s="182"/>
      <c r="BJ93" s="182"/>
      <c r="BK93" s="182"/>
      <c r="BL93" s="182"/>
      <c r="BM93" s="182"/>
      <c r="BN93" s="182"/>
      <c r="BO93" s="182"/>
      <c r="BP93" s="182"/>
      <c r="BQ93" s="182"/>
      <c r="BR93" s="182"/>
      <c r="BS93" s="182"/>
      <c r="BX93" s="2"/>
      <c r="BY93" s="2"/>
      <c r="BZ93" s="2"/>
    </row>
    <row r="94" spans="23:78" x14ac:dyDescent="0.2">
      <c r="BX94" s="2"/>
      <c r="BY94" s="2"/>
      <c r="BZ94" s="2"/>
    </row>
    <row r="95" spans="23:78" x14ac:dyDescent="0.2">
      <c r="BX95" s="2"/>
      <c r="BY95" s="2"/>
      <c r="BZ95" s="2"/>
    </row>
    <row r="96" spans="23:78" ht="12.75" x14ac:dyDescent="0.2">
      <c r="W96" s="65">
        <v>9879999999995</v>
      </c>
      <c r="AE96" s="58" t="s">
        <v>188</v>
      </c>
      <c r="BX96" s="2"/>
      <c r="BY96" s="2"/>
      <c r="BZ96" s="2"/>
    </row>
    <row r="97" spans="23:78" ht="15" x14ac:dyDescent="0.25">
      <c r="AE97" s="13"/>
      <c r="AF97" s="178" t="s">
        <v>66</v>
      </c>
      <c r="AG97" s="178"/>
      <c r="AH97" s="178"/>
      <c r="AI97" s="178"/>
      <c r="AJ97" s="178" t="s">
        <v>67</v>
      </c>
      <c r="AK97" s="178"/>
      <c r="AL97" s="178"/>
      <c r="AM97" s="178"/>
      <c r="AN97" s="178" t="s">
        <v>68</v>
      </c>
      <c r="AO97" s="178"/>
      <c r="AP97" s="178"/>
      <c r="AQ97" s="178"/>
      <c r="AR97" s="121"/>
      <c r="AS97" s="121"/>
      <c r="AT97" s="121"/>
      <c r="AU97" s="121"/>
      <c r="BD97" s="181" t="s">
        <v>86</v>
      </c>
      <c r="BE97" s="181"/>
      <c r="BF97" s="181"/>
      <c r="BG97" s="181"/>
      <c r="BH97" s="181"/>
      <c r="BI97" s="181"/>
      <c r="BJ97" s="181"/>
      <c r="BK97" s="181"/>
      <c r="BL97" s="181"/>
      <c r="BM97" s="181"/>
      <c r="BN97" s="181"/>
      <c r="BO97" s="181"/>
      <c r="BP97" s="181"/>
      <c r="BQ97" s="181"/>
      <c r="BR97" s="181"/>
      <c r="BS97" s="181"/>
      <c r="BX97" s="2"/>
      <c r="BY97" s="2"/>
      <c r="BZ97" s="2"/>
    </row>
    <row r="98" spans="23:78" ht="12" customHeight="1" x14ac:dyDescent="0.2">
      <c r="AE98" s="12"/>
      <c r="AF98" s="179" t="s">
        <v>70</v>
      </c>
      <c r="AG98" s="179"/>
      <c r="AH98" s="179"/>
      <c r="AI98" s="179"/>
      <c r="AJ98" s="179"/>
      <c r="AK98" s="179"/>
      <c r="AL98" s="179"/>
      <c r="AM98" s="179"/>
      <c r="AN98" s="179"/>
      <c r="AO98" s="179"/>
      <c r="AP98" s="179"/>
      <c r="AQ98" s="179"/>
      <c r="AR98" s="122"/>
      <c r="AS98" s="122"/>
      <c r="AT98" s="122"/>
      <c r="AU98" s="122"/>
      <c r="BD98" s="182"/>
      <c r="BE98" s="182"/>
      <c r="BF98" s="182"/>
      <c r="BG98" s="182"/>
      <c r="BH98" s="182"/>
      <c r="BI98" s="182"/>
      <c r="BJ98" s="182"/>
      <c r="BK98" s="182"/>
      <c r="BL98" s="182"/>
      <c r="BM98" s="182"/>
      <c r="BN98" s="182"/>
      <c r="BO98" s="182"/>
      <c r="BP98" s="182"/>
      <c r="BQ98" s="182"/>
      <c r="BR98" s="182"/>
      <c r="BS98" s="182"/>
      <c r="BX98" s="2"/>
      <c r="BY98" s="2"/>
      <c r="BZ98" s="2"/>
    </row>
    <row r="99" spans="23:78" ht="12" customHeight="1" x14ac:dyDescent="0.2">
      <c r="W99" t="str">
        <f>CONCATENATE($W$96,Z99)</f>
        <v>98799999999950</v>
      </c>
      <c r="Z99">
        <f>IF(AND($AR$26&gt;=AF99,$AR$26&lt;=AJ99),1,0)</f>
        <v>0</v>
      </c>
      <c r="AF99" s="176">
        <v>1</v>
      </c>
      <c r="AG99" s="176"/>
      <c r="AH99" s="176"/>
      <c r="AI99" s="176"/>
      <c r="AJ99" s="176">
        <f>AF100-1</f>
        <v>49</v>
      </c>
      <c r="AK99" s="176"/>
      <c r="AL99" s="176"/>
      <c r="AM99" s="176"/>
      <c r="AN99" s="177">
        <v>30</v>
      </c>
      <c r="AO99" s="177"/>
      <c r="AP99" s="177"/>
      <c r="AQ99" s="177"/>
      <c r="AR99" s="123"/>
      <c r="AS99" s="123"/>
      <c r="AT99" s="123"/>
      <c r="AU99" s="123"/>
      <c r="BD99" s="182"/>
      <c r="BE99" s="182"/>
      <c r="BF99" s="182"/>
      <c r="BG99" s="182"/>
      <c r="BH99" s="182"/>
      <c r="BI99" s="182"/>
      <c r="BJ99" s="182"/>
      <c r="BK99" s="182"/>
      <c r="BL99" s="182"/>
      <c r="BM99" s="182"/>
      <c r="BN99" s="182"/>
      <c r="BO99" s="182"/>
      <c r="BP99" s="182"/>
      <c r="BQ99" s="182"/>
      <c r="BR99" s="182"/>
      <c r="BS99" s="182"/>
      <c r="BX99" s="2"/>
      <c r="BY99" s="2"/>
      <c r="BZ99" s="2"/>
    </row>
    <row r="100" spans="23:78" ht="12" customHeight="1" x14ac:dyDescent="0.2">
      <c r="W100" t="str">
        <f t="shared" ref="W100:W109" si="16">CONCATENATE($W$96,Z100)</f>
        <v>98799999999950</v>
      </c>
      <c r="Z100">
        <f t="shared" ref="Z100:Z109" si="17">IF(AND($AR$26&gt;=AF100,$AR$26&lt;=AJ100),1,0)</f>
        <v>0</v>
      </c>
      <c r="AF100" s="176">
        <v>50</v>
      </c>
      <c r="AG100" s="176"/>
      <c r="AH100" s="176"/>
      <c r="AI100" s="176"/>
      <c r="AJ100" s="176">
        <f t="shared" ref="AJ100:AJ108" si="18">AF101-1</f>
        <v>99</v>
      </c>
      <c r="AK100" s="176"/>
      <c r="AL100" s="176"/>
      <c r="AM100" s="176"/>
      <c r="AN100" s="177">
        <f t="shared" ref="AN100:AN109" si="19">AN99+2.5</f>
        <v>32.5</v>
      </c>
      <c r="AO100" s="177"/>
      <c r="AP100" s="177"/>
      <c r="AQ100" s="177"/>
      <c r="AR100" s="123"/>
      <c r="AS100" s="123"/>
      <c r="AT100" s="123"/>
      <c r="AU100" s="123"/>
      <c r="AW100" s="14"/>
      <c r="BD100" s="182"/>
      <c r="BE100" s="182"/>
      <c r="BF100" s="182"/>
      <c r="BG100" s="182"/>
      <c r="BH100" s="182"/>
      <c r="BI100" s="182"/>
      <c r="BJ100" s="182"/>
      <c r="BK100" s="182"/>
      <c r="BL100" s="182"/>
      <c r="BM100" s="182"/>
      <c r="BN100" s="182"/>
      <c r="BO100" s="182"/>
      <c r="BP100" s="182"/>
      <c r="BQ100" s="182"/>
      <c r="BR100" s="182"/>
      <c r="BS100" s="182"/>
      <c r="BX100" s="2"/>
      <c r="BY100" s="2"/>
      <c r="BZ100" s="2"/>
    </row>
    <row r="101" spans="23:78" ht="12" customHeight="1" x14ac:dyDescent="0.2">
      <c r="W101" t="str">
        <f t="shared" si="16"/>
        <v>98799999999950</v>
      </c>
      <c r="Z101">
        <f t="shared" si="17"/>
        <v>0</v>
      </c>
      <c r="AF101" s="176">
        <v>100</v>
      </c>
      <c r="AG101" s="176"/>
      <c r="AH101" s="176"/>
      <c r="AI101" s="176"/>
      <c r="AJ101" s="176">
        <f t="shared" si="18"/>
        <v>149</v>
      </c>
      <c r="AK101" s="176"/>
      <c r="AL101" s="176"/>
      <c r="AM101" s="176"/>
      <c r="AN101" s="177">
        <f t="shared" si="19"/>
        <v>35</v>
      </c>
      <c r="AO101" s="177"/>
      <c r="AP101" s="177"/>
      <c r="AQ101" s="177"/>
      <c r="AR101" s="123"/>
      <c r="AS101" s="123"/>
      <c r="AT101" s="123"/>
      <c r="AU101" s="123"/>
      <c r="BD101" s="182"/>
      <c r="BE101" s="182"/>
      <c r="BF101" s="182"/>
      <c r="BG101" s="182"/>
      <c r="BH101" s="182"/>
      <c r="BI101" s="182"/>
      <c r="BJ101" s="182"/>
      <c r="BK101" s="182"/>
      <c r="BL101" s="182"/>
      <c r="BM101" s="182"/>
      <c r="BN101" s="182"/>
      <c r="BO101" s="182"/>
      <c r="BP101" s="182"/>
      <c r="BQ101" s="182"/>
      <c r="BR101" s="182"/>
      <c r="BS101" s="182"/>
      <c r="BX101" s="2"/>
      <c r="BY101" s="2"/>
      <c r="BZ101" s="2"/>
    </row>
    <row r="102" spans="23:78" ht="12" customHeight="1" x14ac:dyDescent="0.2">
      <c r="W102" t="str">
        <f t="shared" si="16"/>
        <v>98799999999950</v>
      </c>
      <c r="Z102">
        <f t="shared" si="17"/>
        <v>0</v>
      </c>
      <c r="AF102" s="176">
        <v>150</v>
      </c>
      <c r="AG102" s="176"/>
      <c r="AH102" s="176"/>
      <c r="AI102" s="176"/>
      <c r="AJ102" s="176">
        <f t="shared" si="18"/>
        <v>199</v>
      </c>
      <c r="AK102" s="176"/>
      <c r="AL102" s="176"/>
      <c r="AM102" s="176"/>
      <c r="AN102" s="177">
        <f t="shared" si="19"/>
        <v>37.5</v>
      </c>
      <c r="AO102" s="177"/>
      <c r="AP102" s="177"/>
      <c r="AQ102" s="177"/>
      <c r="AR102" s="123"/>
      <c r="AS102" s="123"/>
      <c r="AT102" s="123"/>
      <c r="AU102" s="123"/>
      <c r="BD102" s="182"/>
      <c r="BE102" s="182"/>
      <c r="BF102" s="182"/>
      <c r="BG102" s="182"/>
      <c r="BH102" s="182"/>
      <c r="BI102" s="182"/>
      <c r="BJ102" s="182"/>
      <c r="BK102" s="182"/>
      <c r="BL102" s="182"/>
      <c r="BM102" s="182"/>
      <c r="BN102" s="182"/>
      <c r="BO102" s="182"/>
      <c r="BP102" s="182"/>
      <c r="BQ102" s="182"/>
      <c r="BR102" s="182"/>
      <c r="BS102" s="182"/>
      <c r="BX102" s="2"/>
      <c r="BY102" s="2"/>
      <c r="BZ102" s="2"/>
    </row>
    <row r="103" spans="23:78" ht="12" customHeight="1" x14ac:dyDescent="0.2">
      <c r="W103" t="str">
        <f t="shared" si="16"/>
        <v>98799999999950</v>
      </c>
      <c r="Z103">
        <f t="shared" si="17"/>
        <v>0</v>
      </c>
      <c r="AF103" s="176">
        <v>200</v>
      </c>
      <c r="AG103" s="176"/>
      <c r="AH103" s="176"/>
      <c r="AI103" s="176"/>
      <c r="AJ103" s="176">
        <f t="shared" si="18"/>
        <v>249</v>
      </c>
      <c r="AK103" s="176"/>
      <c r="AL103" s="176"/>
      <c r="AM103" s="176"/>
      <c r="AN103" s="177">
        <f t="shared" si="19"/>
        <v>40</v>
      </c>
      <c r="AO103" s="177"/>
      <c r="AP103" s="177"/>
      <c r="AQ103" s="177"/>
      <c r="AR103" s="123"/>
      <c r="AS103" s="123"/>
      <c r="AT103" s="123"/>
      <c r="AU103" s="123"/>
      <c r="BD103" s="182"/>
      <c r="BE103" s="182"/>
      <c r="BF103" s="182"/>
      <c r="BG103" s="182"/>
      <c r="BH103" s="182"/>
      <c r="BI103" s="182"/>
      <c r="BJ103" s="182"/>
      <c r="BK103" s="182"/>
      <c r="BL103" s="182"/>
      <c r="BM103" s="182"/>
      <c r="BN103" s="182"/>
      <c r="BO103" s="182"/>
      <c r="BP103" s="182"/>
      <c r="BQ103" s="182"/>
      <c r="BR103" s="182"/>
      <c r="BS103" s="182"/>
      <c r="BX103" s="2"/>
      <c r="BY103" s="2"/>
      <c r="BZ103" s="2"/>
    </row>
    <row r="104" spans="23:78" ht="12" customHeight="1" x14ac:dyDescent="0.2">
      <c r="W104" t="str">
        <f t="shared" si="16"/>
        <v>98799999999950</v>
      </c>
      <c r="Z104">
        <f t="shared" si="17"/>
        <v>0</v>
      </c>
      <c r="AF104" s="176">
        <v>250</v>
      </c>
      <c r="AG104" s="176"/>
      <c r="AH104" s="176"/>
      <c r="AI104" s="176"/>
      <c r="AJ104" s="176">
        <f t="shared" si="18"/>
        <v>299</v>
      </c>
      <c r="AK104" s="176"/>
      <c r="AL104" s="176"/>
      <c r="AM104" s="176"/>
      <c r="AN104" s="177">
        <f t="shared" si="19"/>
        <v>42.5</v>
      </c>
      <c r="AO104" s="177"/>
      <c r="AP104" s="177"/>
      <c r="AQ104" s="177"/>
      <c r="AR104" s="123"/>
      <c r="AS104" s="123"/>
      <c r="AT104" s="123"/>
      <c r="AU104" s="123"/>
      <c r="BD104" s="182"/>
      <c r="BE104" s="182"/>
      <c r="BF104" s="182"/>
      <c r="BG104" s="182"/>
      <c r="BH104" s="182"/>
      <c r="BI104" s="182"/>
      <c r="BJ104" s="182"/>
      <c r="BK104" s="182"/>
      <c r="BL104" s="182"/>
      <c r="BM104" s="182"/>
      <c r="BN104" s="182"/>
      <c r="BO104" s="182"/>
      <c r="BP104" s="182"/>
      <c r="BQ104" s="182"/>
      <c r="BR104" s="182"/>
      <c r="BS104" s="182"/>
      <c r="BX104" s="2"/>
      <c r="BY104" s="2"/>
      <c r="BZ104" s="2"/>
    </row>
    <row r="105" spans="23:78" ht="12" customHeight="1" x14ac:dyDescent="0.2">
      <c r="W105" t="str">
        <f t="shared" si="16"/>
        <v>98799999999950</v>
      </c>
      <c r="Z105">
        <f t="shared" si="17"/>
        <v>0</v>
      </c>
      <c r="AF105" s="176">
        <v>300</v>
      </c>
      <c r="AG105" s="176"/>
      <c r="AH105" s="176"/>
      <c r="AI105" s="176"/>
      <c r="AJ105" s="176">
        <f t="shared" si="18"/>
        <v>349</v>
      </c>
      <c r="AK105" s="176"/>
      <c r="AL105" s="176"/>
      <c r="AM105" s="176"/>
      <c r="AN105" s="177">
        <f t="shared" si="19"/>
        <v>45</v>
      </c>
      <c r="AO105" s="177"/>
      <c r="AP105" s="177"/>
      <c r="AQ105" s="177"/>
      <c r="AR105" s="123"/>
      <c r="AS105" s="123"/>
      <c r="AT105" s="123"/>
      <c r="AU105" s="123"/>
      <c r="BD105" s="182"/>
      <c r="BE105" s="182"/>
      <c r="BF105" s="182"/>
      <c r="BG105" s="182"/>
      <c r="BH105" s="182"/>
      <c r="BI105" s="182"/>
      <c r="BJ105" s="182"/>
      <c r="BK105" s="182"/>
      <c r="BL105" s="182"/>
      <c r="BM105" s="182"/>
      <c r="BN105" s="182"/>
      <c r="BO105" s="182"/>
      <c r="BP105" s="182"/>
      <c r="BQ105" s="182"/>
      <c r="BR105" s="182"/>
      <c r="BS105" s="182"/>
      <c r="BX105" s="2"/>
      <c r="BY105" s="2"/>
      <c r="BZ105" s="2"/>
    </row>
    <row r="106" spans="23:78" ht="12" customHeight="1" x14ac:dyDescent="0.2">
      <c r="W106" t="str">
        <f t="shared" si="16"/>
        <v>98799999999951</v>
      </c>
      <c r="Z106">
        <f t="shared" si="17"/>
        <v>1</v>
      </c>
      <c r="AF106" s="176">
        <v>350</v>
      </c>
      <c r="AG106" s="176"/>
      <c r="AH106" s="176"/>
      <c r="AI106" s="176"/>
      <c r="AJ106" s="176">
        <f t="shared" si="18"/>
        <v>399</v>
      </c>
      <c r="AK106" s="176"/>
      <c r="AL106" s="176"/>
      <c r="AM106" s="176"/>
      <c r="AN106" s="177">
        <f t="shared" si="19"/>
        <v>47.5</v>
      </c>
      <c r="AO106" s="177"/>
      <c r="AP106" s="177"/>
      <c r="AQ106" s="177"/>
      <c r="AR106" s="123"/>
      <c r="AS106" s="123"/>
      <c r="AT106" s="123"/>
      <c r="AU106" s="123"/>
      <c r="BD106" s="182"/>
      <c r="BE106" s="182"/>
      <c r="BF106" s="182"/>
      <c r="BG106" s="182"/>
      <c r="BH106" s="182"/>
      <c r="BI106" s="182"/>
      <c r="BJ106" s="182"/>
      <c r="BK106" s="182"/>
      <c r="BL106" s="182"/>
      <c r="BM106" s="182"/>
      <c r="BN106" s="182"/>
      <c r="BO106" s="182"/>
      <c r="BP106" s="182"/>
      <c r="BQ106" s="182"/>
      <c r="BR106" s="182"/>
      <c r="BS106" s="182"/>
      <c r="BX106" s="2"/>
      <c r="BY106" s="2"/>
      <c r="BZ106" s="2"/>
    </row>
    <row r="107" spans="23:78" ht="12" customHeight="1" x14ac:dyDescent="0.2">
      <c r="W107" t="str">
        <f t="shared" si="16"/>
        <v>98799999999950</v>
      </c>
      <c r="Z107">
        <f t="shared" si="17"/>
        <v>0</v>
      </c>
      <c r="AF107" s="176">
        <v>400</v>
      </c>
      <c r="AG107" s="176"/>
      <c r="AH107" s="176"/>
      <c r="AI107" s="176"/>
      <c r="AJ107" s="176">
        <f t="shared" si="18"/>
        <v>449</v>
      </c>
      <c r="AK107" s="176"/>
      <c r="AL107" s="176"/>
      <c r="AM107" s="176"/>
      <c r="AN107" s="177">
        <f t="shared" si="19"/>
        <v>50</v>
      </c>
      <c r="AO107" s="177"/>
      <c r="AP107" s="177"/>
      <c r="AQ107" s="177"/>
      <c r="AR107" s="123"/>
      <c r="AS107" s="123"/>
      <c r="AT107" s="123"/>
      <c r="AU107" s="123"/>
      <c r="BD107" s="182"/>
      <c r="BE107" s="182"/>
      <c r="BF107" s="182"/>
      <c r="BG107" s="182"/>
      <c r="BH107" s="182"/>
      <c r="BI107" s="182"/>
      <c r="BJ107" s="182"/>
      <c r="BK107" s="182"/>
      <c r="BL107" s="182"/>
      <c r="BM107" s="182"/>
      <c r="BN107" s="182"/>
      <c r="BO107" s="182"/>
      <c r="BP107" s="182"/>
      <c r="BQ107" s="182"/>
      <c r="BR107" s="182"/>
      <c r="BS107" s="182"/>
      <c r="BX107" s="2"/>
      <c r="BY107" s="2"/>
      <c r="BZ107" s="2"/>
    </row>
    <row r="108" spans="23:78" ht="12" customHeight="1" x14ac:dyDescent="0.2">
      <c r="W108" t="str">
        <f t="shared" si="16"/>
        <v>98799999999950</v>
      </c>
      <c r="Z108">
        <f t="shared" si="17"/>
        <v>0</v>
      </c>
      <c r="AF108" s="176">
        <v>450</v>
      </c>
      <c r="AG108" s="176"/>
      <c r="AH108" s="176"/>
      <c r="AI108" s="176"/>
      <c r="AJ108" s="176">
        <f t="shared" si="18"/>
        <v>499</v>
      </c>
      <c r="AK108" s="176"/>
      <c r="AL108" s="176"/>
      <c r="AM108" s="176"/>
      <c r="AN108" s="177">
        <f t="shared" si="19"/>
        <v>52.5</v>
      </c>
      <c r="AO108" s="177"/>
      <c r="AP108" s="177"/>
      <c r="AQ108" s="177"/>
      <c r="AR108" s="123"/>
      <c r="AS108" s="123"/>
      <c r="AT108" s="123"/>
      <c r="AU108" s="123"/>
      <c r="BD108" s="182"/>
      <c r="BE108" s="182"/>
      <c r="BF108" s="182"/>
      <c r="BG108" s="182"/>
      <c r="BH108" s="182"/>
      <c r="BI108" s="182"/>
      <c r="BJ108" s="182"/>
      <c r="BK108" s="182"/>
      <c r="BL108" s="182"/>
      <c r="BM108" s="182"/>
      <c r="BN108" s="182"/>
      <c r="BO108" s="182"/>
      <c r="BP108" s="182"/>
      <c r="BQ108" s="182"/>
      <c r="BR108" s="182"/>
      <c r="BS108" s="182"/>
      <c r="BX108" s="2"/>
      <c r="BY108" s="2"/>
      <c r="BZ108" s="2"/>
    </row>
    <row r="109" spans="23:78" ht="12.75" customHeight="1" thickBot="1" x14ac:dyDescent="0.25">
      <c r="W109" t="str">
        <f t="shared" si="16"/>
        <v>98799999999950</v>
      </c>
      <c r="Z109">
        <f t="shared" si="17"/>
        <v>0</v>
      </c>
      <c r="AE109" s="11"/>
      <c r="AF109" s="174">
        <v>500</v>
      </c>
      <c r="AG109" s="174"/>
      <c r="AH109" s="174"/>
      <c r="AI109" s="174"/>
      <c r="AJ109" s="174" t="s">
        <v>69</v>
      </c>
      <c r="AK109" s="174"/>
      <c r="AL109" s="174"/>
      <c r="AM109" s="174"/>
      <c r="AN109" s="175">
        <f t="shared" si="19"/>
        <v>55</v>
      </c>
      <c r="AO109" s="175"/>
      <c r="AP109" s="175"/>
      <c r="AQ109" s="175"/>
      <c r="AR109" s="124"/>
      <c r="AS109" s="124"/>
      <c r="AT109" s="124"/>
      <c r="AU109" s="124"/>
      <c r="BD109" s="182"/>
      <c r="BE109" s="182"/>
      <c r="BF109" s="182"/>
      <c r="BG109" s="182"/>
      <c r="BH109" s="182"/>
      <c r="BI109" s="182"/>
      <c r="BJ109" s="182"/>
      <c r="BK109" s="182"/>
      <c r="BL109" s="182"/>
      <c r="BM109" s="182"/>
      <c r="BN109" s="182"/>
      <c r="BO109" s="182"/>
      <c r="BP109" s="182"/>
      <c r="BQ109" s="182"/>
      <c r="BR109" s="182"/>
      <c r="BS109" s="182"/>
      <c r="BX109" s="2"/>
      <c r="BY109" s="2"/>
      <c r="BZ109" s="2"/>
    </row>
    <row r="110" spans="23:78" x14ac:dyDescent="0.2">
      <c r="BX110" s="2"/>
      <c r="BY110" s="2"/>
      <c r="BZ110" s="2"/>
    </row>
    <row r="111" spans="23:78" x14ac:dyDescent="0.2">
      <c r="BX111" s="2"/>
      <c r="BY111" s="2"/>
      <c r="BZ111" s="2"/>
    </row>
    <row r="112" spans="23:78" x14ac:dyDescent="0.2">
      <c r="BX112" s="2"/>
      <c r="BY112" s="2"/>
      <c r="BZ112" s="2"/>
    </row>
    <row r="113" spans="76:78" x14ac:dyDescent="0.2">
      <c r="BX113" s="2"/>
      <c r="BY113" s="2"/>
      <c r="BZ113" s="2"/>
    </row>
    <row r="114" spans="76:78" x14ac:dyDescent="0.2">
      <c r="BX114" s="2"/>
      <c r="BY114" s="2"/>
      <c r="BZ114" s="2"/>
    </row>
    <row r="115" spans="76:78" x14ac:dyDescent="0.2">
      <c r="BX115" s="2"/>
      <c r="BY115" s="2"/>
      <c r="BZ115" s="2"/>
    </row>
    <row r="116" spans="76:78" x14ac:dyDescent="0.2">
      <c r="BX116" s="2"/>
      <c r="BY116" s="2"/>
      <c r="BZ116" s="2"/>
    </row>
    <row r="117" spans="76:78" x14ac:dyDescent="0.2">
      <c r="BX117" s="2"/>
      <c r="BY117" s="2"/>
      <c r="BZ117" s="2"/>
    </row>
    <row r="118" spans="76:78" x14ac:dyDescent="0.2">
      <c r="BX118" s="2"/>
      <c r="BY118" s="2"/>
      <c r="BZ118" s="2"/>
    </row>
    <row r="119" spans="76:78" x14ac:dyDescent="0.2">
      <c r="BX119" s="2"/>
      <c r="BY119" s="2"/>
      <c r="BZ119" s="2"/>
    </row>
    <row r="120" spans="76:78" x14ac:dyDescent="0.2">
      <c r="BX120" s="2"/>
      <c r="BY120" s="2"/>
      <c r="BZ120" s="2"/>
    </row>
    <row r="121" spans="76:78" x14ac:dyDescent="0.2">
      <c r="BX121" s="2"/>
      <c r="BY121" s="2"/>
      <c r="BZ121" s="2"/>
    </row>
    <row r="122" spans="76:78" x14ac:dyDescent="0.2">
      <c r="BX122" s="2"/>
      <c r="BY122" s="2"/>
      <c r="BZ122" s="2"/>
    </row>
    <row r="123" spans="76:78" x14ac:dyDescent="0.2">
      <c r="BX123" s="2"/>
      <c r="BY123" s="2"/>
      <c r="BZ123" s="2"/>
    </row>
    <row r="124" spans="76:78" x14ac:dyDescent="0.2">
      <c r="BX124" s="2"/>
      <c r="BY124" s="2"/>
      <c r="BZ124" s="2"/>
    </row>
    <row r="125" spans="76:78" x14ac:dyDescent="0.2">
      <c r="BX125" s="2"/>
      <c r="BY125" s="2"/>
      <c r="BZ125" s="2"/>
    </row>
    <row r="126" spans="76:78" x14ac:dyDescent="0.2">
      <c r="BX126" s="2"/>
      <c r="BY126" s="2"/>
      <c r="BZ126" s="2"/>
    </row>
    <row r="127" spans="76:78" x14ac:dyDescent="0.2">
      <c r="BX127" s="2"/>
      <c r="BY127" s="2"/>
      <c r="BZ127" s="2"/>
    </row>
    <row r="128" spans="76:78" x14ac:dyDescent="0.2">
      <c r="BX128" s="2"/>
      <c r="BY128" s="2"/>
      <c r="BZ128" s="2"/>
    </row>
    <row r="129" spans="76:78" x14ac:dyDescent="0.2">
      <c r="BX129" s="2"/>
      <c r="BY129" s="2"/>
      <c r="BZ129" s="2"/>
    </row>
    <row r="130" spans="76:78" x14ac:dyDescent="0.2">
      <c r="BX130" s="2"/>
      <c r="BY130" s="2"/>
      <c r="BZ130" s="2"/>
    </row>
    <row r="131" spans="76:78" x14ac:dyDescent="0.2">
      <c r="BX131" s="2"/>
      <c r="BY131" s="2"/>
      <c r="BZ131" s="2"/>
    </row>
    <row r="132" spans="76:78" x14ac:dyDescent="0.2">
      <c r="BX132" s="2"/>
      <c r="BY132" s="2"/>
      <c r="BZ132" s="2"/>
    </row>
    <row r="133" spans="76:78" x14ac:dyDescent="0.2">
      <c r="BX133" s="2"/>
      <c r="BY133" s="2"/>
      <c r="BZ133" s="2"/>
    </row>
    <row r="134" spans="76:78" x14ac:dyDescent="0.2">
      <c r="BX134" s="2"/>
      <c r="BY134" s="2"/>
      <c r="BZ134" s="2"/>
    </row>
    <row r="135" spans="76:78" x14ac:dyDescent="0.2">
      <c r="BX135" s="2"/>
      <c r="BY135" s="2"/>
      <c r="BZ135" s="2"/>
    </row>
    <row r="136" spans="76:78" x14ac:dyDescent="0.2">
      <c r="BX136" s="2"/>
      <c r="BY136" s="2"/>
      <c r="BZ136" s="2"/>
    </row>
    <row r="137" spans="76:78" x14ac:dyDescent="0.2">
      <c r="BX137" s="2"/>
      <c r="BY137" s="2"/>
      <c r="BZ137" s="2"/>
    </row>
    <row r="138" spans="76:78" x14ac:dyDescent="0.2">
      <c r="BX138" s="2"/>
      <c r="BY138" s="2"/>
      <c r="BZ138" s="2"/>
    </row>
    <row r="139" spans="76:78" x14ac:dyDescent="0.2">
      <c r="BX139" s="2"/>
      <c r="BY139" s="2"/>
      <c r="BZ139" s="2"/>
    </row>
    <row r="140" spans="76:78" x14ac:dyDescent="0.2">
      <c r="BX140" s="2"/>
      <c r="BY140" s="2"/>
      <c r="BZ140" s="2"/>
    </row>
    <row r="141" spans="76:78" x14ac:dyDescent="0.2">
      <c r="BX141" s="2"/>
      <c r="BY141" s="2"/>
      <c r="BZ141" s="2"/>
    </row>
    <row r="142" spans="76:78" x14ac:dyDescent="0.2">
      <c r="BX142" s="2"/>
      <c r="BY142" s="2"/>
      <c r="BZ142" s="2"/>
    </row>
    <row r="143" spans="76:78" x14ac:dyDescent="0.2">
      <c r="BX143" s="2"/>
      <c r="BY143" s="2"/>
      <c r="BZ143" s="2"/>
    </row>
    <row r="144" spans="76:78" x14ac:dyDescent="0.2">
      <c r="BX144" s="2"/>
      <c r="BY144" s="2"/>
      <c r="BZ144" s="2"/>
    </row>
    <row r="145" spans="76:78" x14ac:dyDescent="0.2">
      <c r="BX145" s="2"/>
      <c r="BY145" s="2"/>
      <c r="BZ145" s="2"/>
    </row>
    <row r="146" spans="76:78" x14ac:dyDescent="0.2">
      <c r="BX146" s="2"/>
      <c r="BY146" s="2"/>
      <c r="BZ146" s="2"/>
    </row>
    <row r="147" spans="76:78" x14ac:dyDescent="0.2">
      <c r="BX147" s="2"/>
      <c r="BY147" s="2"/>
      <c r="BZ147" s="2"/>
    </row>
    <row r="148" spans="76:78" x14ac:dyDescent="0.2">
      <c r="BX148" s="2"/>
      <c r="BY148" s="2"/>
      <c r="BZ148" s="2"/>
    </row>
    <row r="149" spans="76:78" x14ac:dyDescent="0.2">
      <c r="BX149" s="2"/>
      <c r="BY149" s="2"/>
      <c r="BZ149" s="2"/>
    </row>
    <row r="150" spans="76:78" x14ac:dyDescent="0.2">
      <c r="BX150" s="2"/>
      <c r="BY150" s="2"/>
      <c r="BZ150" s="2"/>
    </row>
    <row r="151" spans="76:78" x14ac:dyDescent="0.2">
      <c r="BX151" s="2"/>
      <c r="BY151" s="2"/>
      <c r="BZ151" s="2"/>
    </row>
    <row r="152" spans="76:78" x14ac:dyDescent="0.2">
      <c r="BX152" s="2"/>
      <c r="BY152" s="2"/>
      <c r="BZ152" s="2"/>
    </row>
    <row r="153" spans="76:78" x14ac:dyDescent="0.2">
      <c r="BX153" s="2"/>
      <c r="BY153" s="2"/>
      <c r="BZ153" s="2"/>
    </row>
    <row r="154" spans="76:78" x14ac:dyDescent="0.2">
      <c r="BX154" s="2"/>
      <c r="BY154" s="2"/>
      <c r="BZ154" s="2"/>
    </row>
    <row r="155" spans="76:78" x14ac:dyDescent="0.2">
      <c r="BX155" s="2"/>
      <c r="BY155" s="2"/>
      <c r="BZ155" s="2"/>
    </row>
    <row r="156" spans="76:78" x14ac:dyDescent="0.2">
      <c r="BX156" s="2"/>
      <c r="BY156" s="2"/>
      <c r="BZ156" s="2"/>
    </row>
    <row r="157" spans="76:78" x14ac:dyDescent="0.2">
      <c r="BX157" s="2"/>
      <c r="BY157" s="2"/>
      <c r="BZ157" s="2"/>
    </row>
    <row r="158" spans="76:78" x14ac:dyDescent="0.2">
      <c r="BX158" s="2"/>
      <c r="BY158" s="2"/>
      <c r="BZ158" s="2"/>
    </row>
    <row r="159" spans="76:78" x14ac:dyDescent="0.2">
      <c r="BX159" s="2"/>
      <c r="BY159" s="2"/>
      <c r="BZ159" s="2"/>
    </row>
    <row r="160" spans="76:78" x14ac:dyDescent="0.2">
      <c r="BX160" s="2"/>
      <c r="BY160" s="2"/>
      <c r="BZ160" s="2"/>
    </row>
    <row r="161" spans="76:78" x14ac:dyDescent="0.2">
      <c r="BX161" s="2"/>
      <c r="BY161" s="2"/>
      <c r="BZ161" s="2"/>
    </row>
    <row r="162" spans="76:78" x14ac:dyDescent="0.2">
      <c r="BX162" s="2"/>
      <c r="BY162" s="2"/>
      <c r="BZ162" s="2"/>
    </row>
    <row r="163" spans="76:78" x14ac:dyDescent="0.2">
      <c r="BX163" s="2"/>
      <c r="BY163" s="2"/>
      <c r="BZ163" s="2"/>
    </row>
    <row r="164" spans="76:78" x14ac:dyDescent="0.2">
      <c r="BX164" s="2"/>
      <c r="BY164" s="2"/>
      <c r="BZ164" s="2"/>
    </row>
    <row r="165" spans="76:78" x14ac:dyDescent="0.2">
      <c r="BX165" s="2"/>
      <c r="BY165" s="2"/>
      <c r="BZ165" s="2"/>
    </row>
    <row r="166" spans="76:78" x14ac:dyDescent="0.2">
      <c r="BX166" s="2"/>
      <c r="BY166" s="2"/>
      <c r="BZ166" s="2"/>
    </row>
    <row r="167" spans="76:78" x14ac:dyDescent="0.2">
      <c r="BX167" s="2"/>
      <c r="BY167" s="2"/>
      <c r="BZ167" s="2"/>
    </row>
    <row r="168" spans="76:78" x14ac:dyDescent="0.2">
      <c r="BX168" s="2"/>
      <c r="BY168" s="2"/>
      <c r="BZ168" s="2"/>
    </row>
    <row r="169" spans="76:78" x14ac:dyDescent="0.2">
      <c r="BX169" s="2"/>
      <c r="BY169" s="2"/>
      <c r="BZ169" s="2"/>
    </row>
    <row r="170" spans="76:78" x14ac:dyDescent="0.2">
      <c r="BX170" s="2"/>
      <c r="BY170" s="2"/>
      <c r="BZ170" s="2"/>
    </row>
    <row r="171" spans="76:78" x14ac:dyDescent="0.2">
      <c r="BX171" s="2"/>
      <c r="BY171" s="2"/>
      <c r="BZ171" s="2"/>
    </row>
    <row r="172" spans="76:78" x14ac:dyDescent="0.2">
      <c r="BX172" s="2"/>
      <c r="BY172" s="2"/>
      <c r="BZ172" s="2"/>
    </row>
    <row r="173" spans="76:78" x14ac:dyDescent="0.2">
      <c r="BX173" s="2"/>
      <c r="BY173" s="2"/>
      <c r="BZ173" s="2"/>
    </row>
    <row r="174" spans="76:78" x14ac:dyDescent="0.2">
      <c r="BX174" s="2"/>
      <c r="BY174" s="2"/>
      <c r="BZ174" s="2"/>
    </row>
    <row r="175" spans="76:78" x14ac:dyDescent="0.2">
      <c r="BX175" s="2"/>
      <c r="BY175" s="2"/>
      <c r="BZ175" s="2"/>
    </row>
    <row r="176" spans="76:78" x14ac:dyDescent="0.2">
      <c r="BX176" s="2"/>
      <c r="BY176" s="2"/>
      <c r="BZ176" s="2"/>
    </row>
    <row r="177" spans="76:78" x14ac:dyDescent="0.2">
      <c r="BX177" s="2"/>
      <c r="BY177" s="2"/>
      <c r="BZ177" s="2"/>
    </row>
    <row r="178" spans="76:78" x14ac:dyDescent="0.2">
      <c r="BX178" s="2"/>
      <c r="BY178" s="2"/>
      <c r="BZ178" s="2"/>
    </row>
    <row r="179" spans="76:78" x14ac:dyDescent="0.2">
      <c r="BX179" s="2"/>
      <c r="BY179" s="2"/>
      <c r="BZ179" s="2"/>
    </row>
    <row r="180" spans="76:78" x14ac:dyDescent="0.2">
      <c r="BX180" s="2"/>
      <c r="BY180" s="2"/>
      <c r="BZ180" s="2"/>
    </row>
    <row r="181" spans="76:78" x14ac:dyDescent="0.2">
      <c r="BX181" s="2"/>
      <c r="BY181" s="2"/>
      <c r="BZ181" s="2"/>
    </row>
    <row r="182" spans="76:78" x14ac:dyDescent="0.2">
      <c r="BX182" s="2"/>
      <c r="BY182" s="2"/>
      <c r="BZ182" s="2"/>
    </row>
    <row r="183" spans="76:78" x14ac:dyDescent="0.2">
      <c r="BX183" s="2"/>
      <c r="BY183" s="2"/>
      <c r="BZ183" s="2"/>
    </row>
    <row r="184" spans="76:78" x14ac:dyDescent="0.2">
      <c r="BX184" s="2"/>
      <c r="BY184" s="2"/>
      <c r="BZ184" s="2"/>
    </row>
    <row r="185" spans="76:78" x14ac:dyDescent="0.2">
      <c r="BX185" s="2"/>
      <c r="BY185" s="2"/>
      <c r="BZ185" s="2"/>
    </row>
    <row r="186" spans="76:78" x14ac:dyDescent="0.2">
      <c r="BX186" s="2"/>
      <c r="BY186" s="2"/>
      <c r="BZ186" s="2"/>
    </row>
    <row r="187" spans="76:78" x14ac:dyDescent="0.2">
      <c r="BX187" s="2"/>
      <c r="BY187" s="2"/>
      <c r="BZ187" s="2"/>
    </row>
    <row r="188" spans="76:78" x14ac:dyDescent="0.2">
      <c r="BX188" s="2"/>
      <c r="BY188" s="2"/>
      <c r="BZ188" s="2"/>
    </row>
    <row r="189" spans="76:78" x14ac:dyDescent="0.2">
      <c r="BX189" s="2"/>
      <c r="BY189" s="2"/>
      <c r="BZ189" s="2"/>
    </row>
    <row r="190" spans="76:78" x14ac:dyDescent="0.2">
      <c r="BX190" s="2"/>
      <c r="BY190" s="2"/>
      <c r="BZ190" s="2"/>
    </row>
    <row r="191" spans="76:78" x14ac:dyDescent="0.2">
      <c r="BX191" s="2"/>
      <c r="BY191" s="2"/>
      <c r="BZ191" s="2"/>
    </row>
    <row r="192" spans="76:78" x14ac:dyDescent="0.2">
      <c r="BX192" s="2"/>
      <c r="BY192" s="2"/>
      <c r="BZ192" s="2"/>
    </row>
    <row r="193" spans="76:78" x14ac:dyDescent="0.2">
      <c r="BX193" s="2"/>
      <c r="BY193" s="2"/>
      <c r="BZ193" s="2"/>
    </row>
    <row r="194" spans="76:78" x14ac:dyDescent="0.2">
      <c r="BX194" s="2"/>
      <c r="BY194" s="2"/>
      <c r="BZ194" s="2"/>
    </row>
    <row r="195" spans="76:78" x14ac:dyDescent="0.2">
      <c r="BX195" s="2"/>
      <c r="BY195" s="2"/>
      <c r="BZ195" s="2"/>
    </row>
    <row r="196" spans="76:78" x14ac:dyDescent="0.2">
      <c r="BX196" s="2"/>
      <c r="BY196" s="2"/>
      <c r="BZ196" s="2"/>
    </row>
    <row r="197" spans="76:78" x14ac:dyDescent="0.2">
      <c r="BX197" s="2"/>
      <c r="BY197" s="2"/>
      <c r="BZ197" s="2"/>
    </row>
    <row r="198" spans="76:78" x14ac:dyDescent="0.2">
      <c r="BX198" s="2"/>
      <c r="BY198" s="2"/>
      <c r="BZ198" s="2"/>
    </row>
    <row r="199" spans="76:78" x14ac:dyDescent="0.2">
      <c r="BX199" s="2"/>
      <c r="BY199" s="2"/>
      <c r="BZ199" s="2"/>
    </row>
    <row r="200" spans="76:78" x14ac:dyDescent="0.2">
      <c r="BX200" s="2"/>
      <c r="BY200" s="2"/>
      <c r="BZ200" s="2"/>
    </row>
    <row r="201" spans="76:78" x14ac:dyDescent="0.2">
      <c r="BX201" s="2"/>
      <c r="BY201" s="2"/>
      <c r="BZ201" s="2"/>
    </row>
    <row r="202" spans="76:78" x14ac:dyDescent="0.2">
      <c r="BX202" s="2"/>
      <c r="BY202" s="2"/>
      <c r="BZ202" s="2"/>
    </row>
    <row r="203" spans="76:78" x14ac:dyDescent="0.2">
      <c r="BX203" s="2"/>
      <c r="BY203" s="2"/>
      <c r="BZ203" s="2"/>
    </row>
    <row r="204" spans="76:78" x14ac:dyDescent="0.2">
      <c r="BX204" s="2"/>
      <c r="BY204" s="2"/>
      <c r="BZ204" s="2"/>
    </row>
    <row r="205" spans="76:78" x14ac:dyDescent="0.2">
      <c r="BX205" s="2"/>
      <c r="BY205" s="2"/>
      <c r="BZ205" s="2"/>
    </row>
    <row r="206" spans="76:78" x14ac:dyDescent="0.2">
      <c r="BX206" s="2"/>
      <c r="BY206" s="2"/>
      <c r="BZ206" s="2"/>
    </row>
    <row r="207" spans="76:78" x14ac:dyDescent="0.2">
      <c r="BX207" s="2"/>
      <c r="BY207" s="2"/>
      <c r="BZ207" s="2"/>
    </row>
    <row r="208" spans="76:78" x14ac:dyDescent="0.2">
      <c r="BX208" s="2"/>
      <c r="BY208" s="2"/>
      <c r="BZ208" s="2"/>
    </row>
    <row r="209" spans="76:78" x14ac:dyDescent="0.2">
      <c r="BX209" s="2"/>
      <c r="BY209" s="2"/>
      <c r="BZ209" s="2"/>
    </row>
    <row r="210" spans="76:78" x14ac:dyDescent="0.2">
      <c r="BX210" s="2"/>
      <c r="BY210" s="2"/>
      <c r="BZ210" s="2"/>
    </row>
    <row r="211" spans="76:78" x14ac:dyDescent="0.2">
      <c r="BX211" s="2"/>
      <c r="BY211" s="2"/>
      <c r="BZ211" s="2"/>
    </row>
    <row r="212" spans="76:78" x14ac:dyDescent="0.2">
      <c r="BX212" s="2"/>
      <c r="BY212" s="2"/>
      <c r="BZ212" s="2"/>
    </row>
    <row r="213" spans="76:78" x14ac:dyDescent="0.2">
      <c r="BX213" s="2"/>
      <c r="BY213" s="2"/>
      <c r="BZ213" s="2"/>
    </row>
    <row r="214" spans="76:78" x14ac:dyDescent="0.2">
      <c r="BX214" s="2"/>
      <c r="BY214" s="2"/>
      <c r="BZ214" s="2"/>
    </row>
    <row r="215" spans="76:78" x14ac:dyDescent="0.2">
      <c r="BX215" s="2"/>
      <c r="BY215" s="2"/>
      <c r="BZ215" s="2"/>
    </row>
    <row r="216" spans="76:78" x14ac:dyDescent="0.2">
      <c r="BX216" s="2"/>
      <c r="BY216" s="2"/>
      <c r="BZ216" s="2"/>
    </row>
    <row r="217" spans="76:78" x14ac:dyDescent="0.2">
      <c r="BX217" s="2"/>
      <c r="BY217" s="2"/>
      <c r="BZ217" s="2"/>
    </row>
    <row r="218" spans="76:78" x14ac:dyDescent="0.2">
      <c r="BX218" s="2"/>
      <c r="BY218" s="2"/>
      <c r="BZ218" s="2"/>
    </row>
    <row r="219" spans="76:78" x14ac:dyDescent="0.2">
      <c r="BX219" s="2"/>
      <c r="BY219" s="2"/>
      <c r="BZ219" s="2"/>
    </row>
    <row r="220" spans="76:78" x14ac:dyDescent="0.2">
      <c r="BX220" s="2"/>
      <c r="BY220" s="2"/>
      <c r="BZ220" s="2"/>
    </row>
    <row r="221" spans="76:78" x14ac:dyDescent="0.2">
      <c r="BX221" s="2"/>
      <c r="BY221" s="2"/>
      <c r="BZ221" s="2"/>
    </row>
    <row r="222" spans="76:78" x14ac:dyDescent="0.2">
      <c r="BX222" s="2"/>
      <c r="BY222" s="2"/>
      <c r="BZ222" s="2"/>
    </row>
    <row r="223" spans="76:78" x14ac:dyDescent="0.2">
      <c r="BX223" s="2"/>
      <c r="BY223" s="2"/>
      <c r="BZ223" s="2"/>
    </row>
    <row r="224" spans="76:78" x14ac:dyDescent="0.2">
      <c r="BX224" s="2"/>
      <c r="BY224" s="2"/>
      <c r="BZ224" s="2"/>
    </row>
    <row r="225" spans="76:78" x14ac:dyDescent="0.2">
      <c r="BX225" s="2"/>
      <c r="BY225" s="2"/>
      <c r="BZ225" s="2"/>
    </row>
    <row r="226" spans="76:78" x14ac:dyDescent="0.2">
      <c r="BX226" s="2"/>
      <c r="BY226" s="2"/>
      <c r="BZ226" s="2"/>
    </row>
    <row r="227" spans="76:78" x14ac:dyDescent="0.2">
      <c r="BX227" s="2"/>
      <c r="BY227" s="2"/>
      <c r="BZ227" s="2"/>
    </row>
    <row r="228" spans="76:78" x14ac:dyDescent="0.2">
      <c r="BX228" s="2"/>
      <c r="BY228" s="2"/>
      <c r="BZ228" s="2"/>
    </row>
    <row r="229" spans="76:78" x14ac:dyDescent="0.2">
      <c r="BX229" s="2"/>
      <c r="BY229" s="2"/>
      <c r="BZ229" s="2"/>
    </row>
    <row r="230" spans="76:78" x14ac:dyDescent="0.2">
      <c r="BX230" s="2"/>
      <c r="BY230" s="2"/>
      <c r="BZ230" s="2"/>
    </row>
    <row r="231" spans="76:78" x14ac:dyDescent="0.2">
      <c r="BX231" s="2"/>
      <c r="BY231" s="2"/>
      <c r="BZ231" s="2"/>
    </row>
    <row r="232" spans="76:78" x14ac:dyDescent="0.2">
      <c r="BX232" s="2"/>
      <c r="BY232" s="2"/>
      <c r="BZ232" s="2"/>
    </row>
    <row r="233" spans="76:78" x14ac:dyDescent="0.2">
      <c r="BX233" s="2"/>
      <c r="BY233" s="2"/>
      <c r="BZ233" s="2"/>
    </row>
    <row r="234" spans="76:78" x14ac:dyDescent="0.2">
      <c r="BX234" s="2"/>
      <c r="BY234" s="2"/>
      <c r="BZ234" s="2"/>
    </row>
    <row r="235" spans="76:78" x14ac:dyDescent="0.2">
      <c r="BX235" s="2"/>
      <c r="BY235" s="2"/>
      <c r="BZ235" s="2"/>
    </row>
    <row r="236" spans="76:78" x14ac:dyDescent="0.2">
      <c r="BX236" s="2"/>
      <c r="BY236" s="2"/>
      <c r="BZ236" s="2"/>
    </row>
    <row r="237" spans="76:78" x14ac:dyDescent="0.2">
      <c r="BX237" s="2"/>
      <c r="BY237" s="2"/>
      <c r="BZ237" s="2"/>
    </row>
    <row r="238" spans="76:78" x14ac:dyDescent="0.2">
      <c r="BX238" s="2"/>
      <c r="BY238" s="2"/>
      <c r="BZ238" s="2"/>
    </row>
    <row r="239" spans="76:78" x14ac:dyDescent="0.2">
      <c r="BX239" s="2"/>
      <c r="BY239" s="2"/>
      <c r="BZ239" s="2"/>
    </row>
    <row r="240" spans="76:78" x14ac:dyDescent="0.2">
      <c r="BX240" s="2"/>
      <c r="BY240" s="2"/>
      <c r="BZ240" s="2"/>
    </row>
    <row r="241" spans="76:78" x14ac:dyDescent="0.2">
      <c r="BX241" s="2"/>
      <c r="BY241" s="2"/>
      <c r="BZ241" s="2"/>
    </row>
    <row r="242" spans="76:78" x14ac:dyDescent="0.2">
      <c r="BX242" s="2"/>
      <c r="BY242" s="2"/>
      <c r="BZ242" s="2"/>
    </row>
    <row r="243" spans="76:78" x14ac:dyDescent="0.2">
      <c r="BX243" s="2"/>
      <c r="BY243" s="2"/>
      <c r="BZ243" s="2"/>
    </row>
    <row r="244" spans="76:78" x14ac:dyDescent="0.2">
      <c r="BX244" s="2"/>
      <c r="BY244" s="2"/>
      <c r="BZ244" s="2"/>
    </row>
    <row r="245" spans="76:78" x14ac:dyDescent="0.2">
      <c r="BX245" s="2"/>
      <c r="BY245" s="2"/>
      <c r="BZ245" s="2"/>
    </row>
    <row r="246" spans="76:78" x14ac:dyDescent="0.2">
      <c r="BX246" s="2"/>
      <c r="BY246" s="2"/>
      <c r="BZ246" s="2"/>
    </row>
    <row r="247" spans="76:78" x14ac:dyDescent="0.2">
      <c r="BX247" s="2"/>
      <c r="BY247" s="2"/>
      <c r="BZ247" s="2"/>
    </row>
    <row r="248" spans="76:78" x14ac:dyDescent="0.2">
      <c r="BX248" s="2"/>
      <c r="BY248" s="2"/>
      <c r="BZ248" s="2"/>
    </row>
    <row r="249" spans="76:78" x14ac:dyDescent="0.2">
      <c r="BX249" s="2"/>
      <c r="BY249" s="2"/>
      <c r="BZ249" s="2"/>
    </row>
    <row r="250" spans="76:78" x14ac:dyDescent="0.2">
      <c r="BX250" s="2"/>
      <c r="BY250" s="2"/>
      <c r="BZ250" s="2"/>
    </row>
    <row r="251" spans="76:78" x14ac:dyDescent="0.2">
      <c r="BX251" s="2"/>
      <c r="BY251" s="2"/>
      <c r="BZ251" s="2"/>
    </row>
    <row r="252" spans="76:78" x14ac:dyDescent="0.2">
      <c r="BX252" s="2"/>
      <c r="BY252" s="2"/>
      <c r="BZ252" s="2"/>
    </row>
    <row r="253" spans="76:78" x14ac:dyDescent="0.2">
      <c r="BX253" s="2"/>
      <c r="BY253" s="2"/>
      <c r="BZ253" s="2"/>
    </row>
    <row r="254" spans="76:78" x14ac:dyDescent="0.2">
      <c r="BX254" s="2"/>
      <c r="BY254" s="2"/>
      <c r="BZ254" s="2"/>
    </row>
    <row r="255" spans="76:78" x14ac:dyDescent="0.2">
      <c r="BX255" s="2"/>
      <c r="BY255" s="2"/>
      <c r="BZ255" s="2"/>
    </row>
    <row r="256" spans="76:78" x14ac:dyDescent="0.2">
      <c r="BX256" s="2"/>
      <c r="BY256" s="2"/>
      <c r="BZ256" s="2"/>
    </row>
    <row r="257" spans="76:78" x14ac:dyDescent="0.2">
      <c r="BX257" s="2"/>
      <c r="BY257" s="2"/>
      <c r="BZ257" s="2"/>
    </row>
    <row r="258" spans="76:78" x14ac:dyDescent="0.2">
      <c r="BX258" s="2"/>
      <c r="BY258" s="2"/>
      <c r="BZ258" s="2"/>
    </row>
    <row r="259" spans="76:78" x14ac:dyDescent="0.2">
      <c r="BX259" s="2"/>
      <c r="BY259" s="2"/>
      <c r="BZ259" s="2"/>
    </row>
    <row r="260" spans="76:78" x14ac:dyDescent="0.2">
      <c r="BX260" s="2"/>
      <c r="BY260" s="2"/>
      <c r="BZ260" s="2"/>
    </row>
    <row r="261" spans="76:78" x14ac:dyDescent="0.2">
      <c r="BX261" s="2"/>
      <c r="BY261" s="2"/>
      <c r="BZ261" s="2"/>
    </row>
    <row r="262" spans="76:78" x14ac:dyDescent="0.2">
      <c r="BX262" s="2"/>
      <c r="BY262" s="2"/>
      <c r="BZ262" s="2"/>
    </row>
    <row r="263" spans="76:78" x14ac:dyDescent="0.2">
      <c r="BX263" s="2"/>
      <c r="BY263" s="2"/>
      <c r="BZ263" s="2"/>
    </row>
    <row r="264" spans="76:78" x14ac:dyDescent="0.2">
      <c r="BX264" s="2"/>
      <c r="BY264" s="2"/>
      <c r="BZ264" s="2"/>
    </row>
    <row r="265" spans="76:78" x14ac:dyDescent="0.2">
      <c r="BX265" s="2"/>
      <c r="BY265" s="2"/>
      <c r="BZ265" s="2"/>
    </row>
    <row r="266" spans="76:78" x14ac:dyDescent="0.2">
      <c r="BX266" s="2"/>
      <c r="BY266" s="2"/>
      <c r="BZ266" s="2"/>
    </row>
    <row r="267" spans="76:78" x14ac:dyDescent="0.2">
      <c r="BX267" s="2"/>
      <c r="BY267" s="2"/>
      <c r="BZ267" s="2"/>
    </row>
    <row r="268" spans="76:78" x14ac:dyDescent="0.2">
      <c r="BX268" s="2"/>
      <c r="BY268" s="2"/>
      <c r="BZ268" s="2"/>
    </row>
    <row r="269" spans="76:78" x14ac:dyDescent="0.2">
      <c r="BX269" s="2"/>
      <c r="BY269" s="2"/>
      <c r="BZ269" s="2"/>
    </row>
    <row r="270" spans="76:78" x14ac:dyDescent="0.2">
      <c r="BX270" s="2"/>
      <c r="BY270" s="2"/>
      <c r="BZ270" s="2"/>
    </row>
    <row r="271" spans="76:78" x14ac:dyDescent="0.2">
      <c r="BX271" s="2"/>
      <c r="BY271" s="2"/>
      <c r="BZ271" s="2"/>
    </row>
    <row r="272" spans="76:78" x14ac:dyDescent="0.2">
      <c r="BX272" s="2"/>
      <c r="BY272" s="2"/>
      <c r="BZ272" s="2"/>
    </row>
    <row r="273" spans="76:78" x14ac:dyDescent="0.2">
      <c r="BX273" s="2"/>
      <c r="BY273" s="2"/>
      <c r="BZ273" s="2"/>
    </row>
    <row r="274" spans="76:78" x14ac:dyDescent="0.2">
      <c r="BX274" s="2"/>
      <c r="BY274" s="2"/>
      <c r="BZ274" s="2"/>
    </row>
  </sheetData>
  <sheetProtection algorithmName="SHA-512" hashValue="K0BM8WlCyGJiJBFICCqz3nnJcvu9zzQThYQz2bAhhfuYON2FPqdMjFS/XsgAMN8zejNQ0xhttzqeGgYyH5ZyZw==" saltValue="/SNaDA6Q+j05iJ63ZR43tg==" spinCount="100000" sheet="1" objects="1" scenarios="1" selectLockedCells="1"/>
  <mergeCells count="217">
    <mergeCell ref="AN97:AQ97"/>
    <mergeCell ref="AF108:AI108"/>
    <mergeCell ref="AJ108:AM108"/>
    <mergeCell ref="AN108:AQ108"/>
    <mergeCell ref="AF109:AI109"/>
    <mergeCell ref="AJ109:AM109"/>
    <mergeCell ref="AN109:AQ109"/>
    <mergeCell ref="AF105:AI105"/>
    <mergeCell ref="AJ105:AM105"/>
    <mergeCell ref="AN105:AQ105"/>
    <mergeCell ref="AF106:AI106"/>
    <mergeCell ref="AJ106:AM106"/>
    <mergeCell ref="AN106:AQ106"/>
    <mergeCell ref="AF107:AI107"/>
    <mergeCell ref="AJ107:AM107"/>
    <mergeCell ref="AN107:AQ107"/>
    <mergeCell ref="BD97:BS97"/>
    <mergeCell ref="AF98:AM98"/>
    <mergeCell ref="AN98:AQ98"/>
    <mergeCell ref="BD98:BS109"/>
    <mergeCell ref="AF99:AI99"/>
    <mergeCell ref="AJ99:AM99"/>
    <mergeCell ref="AN99:AQ99"/>
    <mergeCell ref="AF100:AI100"/>
    <mergeCell ref="AJ100:AM100"/>
    <mergeCell ref="AN100:AQ100"/>
    <mergeCell ref="AF101:AI101"/>
    <mergeCell ref="AJ101:AM101"/>
    <mergeCell ref="AN101:AQ101"/>
    <mergeCell ref="AF102:AI102"/>
    <mergeCell ref="AJ102:AM102"/>
    <mergeCell ref="AN102:AQ102"/>
    <mergeCell ref="AF103:AI103"/>
    <mergeCell ref="AJ103:AM103"/>
    <mergeCell ref="AN103:AQ103"/>
    <mergeCell ref="AF104:AI104"/>
    <mergeCell ref="AJ104:AM104"/>
    <mergeCell ref="AN104:AQ104"/>
    <mergeCell ref="AF97:AI97"/>
    <mergeCell ref="AJ97:AM97"/>
    <mergeCell ref="AA25:AC27"/>
    <mergeCell ref="BD66:BS77"/>
    <mergeCell ref="BD65:BS65"/>
    <mergeCell ref="BD47:BS47"/>
    <mergeCell ref="BD48:BS59"/>
    <mergeCell ref="BD81:BS81"/>
    <mergeCell ref="BD82:BS93"/>
    <mergeCell ref="AJ21:AM21"/>
    <mergeCell ref="AF21:AI21"/>
    <mergeCell ref="AF31:AI31"/>
    <mergeCell ref="AJ31:AM31"/>
    <mergeCell ref="AN31:AQ31"/>
    <mergeCell ref="AR26:AU26"/>
    <mergeCell ref="BL21:BO21"/>
    <mergeCell ref="BP21:BS21"/>
    <mergeCell ref="AN22:AU22"/>
    <mergeCell ref="AV22:BC22"/>
    <mergeCell ref="BD22:BK22"/>
    <mergeCell ref="BL22:BS22"/>
    <mergeCell ref="AN21:AQ21"/>
    <mergeCell ref="AR21:AU21"/>
    <mergeCell ref="AV21:AY21"/>
    <mergeCell ref="AZ21:BC21"/>
    <mergeCell ref="BD21:BG21"/>
    <mergeCell ref="BH21:BK21"/>
    <mergeCell ref="BD31:BS31"/>
    <mergeCell ref="BD32:BS43"/>
    <mergeCell ref="BD25:BS27"/>
    <mergeCell ref="AF34:AI34"/>
    <mergeCell ref="AJ34:AM34"/>
    <mergeCell ref="AN34:AQ34"/>
    <mergeCell ref="AF35:AI35"/>
    <mergeCell ref="AJ35:AM35"/>
    <mergeCell ref="AN35:AQ35"/>
    <mergeCell ref="AN32:AQ32"/>
    <mergeCell ref="AF33:AI33"/>
    <mergeCell ref="AJ33:AM33"/>
    <mergeCell ref="AN33:AQ33"/>
    <mergeCell ref="AF32:AM32"/>
    <mergeCell ref="AF38:AI38"/>
    <mergeCell ref="AJ38:AM38"/>
    <mergeCell ref="AN38:AQ38"/>
    <mergeCell ref="AF39:AI39"/>
    <mergeCell ref="AJ39:AM39"/>
    <mergeCell ref="AN39:AQ39"/>
    <mergeCell ref="AF36:AI36"/>
    <mergeCell ref="AJ36:AM36"/>
    <mergeCell ref="AN36:AQ36"/>
    <mergeCell ref="AF37:AI37"/>
    <mergeCell ref="AJ37:AM37"/>
    <mergeCell ref="AN37:AQ37"/>
    <mergeCell ref="AF42:AI42"/>
    <mergeCell ref="AJ42:AM42"/>
    <mergeCell ref="AN42:AQ42"/>
    <mergeCell ref="AF43:AI43"/>
    <mergeCell ref="AJ43:AM43"/>
    <mergeCell ref="AN43:AQ43"/>
    <mergeCell ref="AF40:AI40"/>
    <mergeCell ref="AJ40:AM40"/>
    <mergeCell ref="AN40:AQ40"/>
    <mergeCell ref="AF41:AI41"/>
    <mergeCell ref="AJ41:AM41"/>
    <mergeCell ref="AN41:AQ41"/>
    <mergeCell ref="AF49:AI49"/>
    <mergeCell ref="AJ49:AM49"/>
    <mergeCell ref="AN49:AQ49"/>
    <mergeCell ref="AF50:AI50"/>
    <mergeCell ref="AJ50:AM50"/>
    <mergeCell ref="AN50:AQ50"/>
    <mergeCell ref="AF47:AI47"/>
    <mergeCell ref="AJ47:AM47"/>
    <mergeCell ref="AN47:AQ47"/>
    <mergeCell ref="AF48:AM48"/>
    <mergeCell ref="AN48:AQ48"/>
    <mergeCell ref="AF53:AI53"/>
    <mergeCell ref="AJ53:AM53"/>
    <mergeCell ref="AN53:AQ53"/>
    <mergeCell ref="AF54:AI54"/>
    <mergeCell ref="AJ54:AM54"/>
    <mergeCell ref="AN54:AQ54"/>
    <mergeCell ref="AF51:AI51"/>
    <mergeCell ref="AJ51:AM51"/>
    <mergeCell ref="AN51:AQ51"/>
    <mergeCell ref="AF52:AI52"/>
    <mergeCell ref="AJ52:AM52"/>
    <mergeCell ref="AN52:AQ52"/>
    <mergeCell ref="AF57:AI57"/>
    <mergeCell ref="AJ57:AM57"/>
    <mergeCell ref="AN57:AQ57"/>
    <mergeCell ref="AF58:AI58"/>
    <mergeCell ref="AJ58:AM58"/>
    <mergeCell ref="AN58:AQ58"/>
    <mergeCell ref="AF55:AI55"/>
    <mergeCell ref="AJ55:AM55"/>
    <mergeCell ref="AN55:AQ55"/>
    <mergeCell ref="AF56:AI56"/>
    <mergeCell ref="AJ56:AM56"/>
    <mergeCell ref="AN56:AQ56"/>
    <mergeCell ref="AF66:AM66"/>
    <mergeCell ref="AN66:AQ66"/>
    <mergeCell ref="AF67:AI67"/>
    <mergeCell ref="AJ67:AM67"/>
    <mergeCell ref="AN67:AQ67"/>
    <mergeCell ref="AF59:AI59"/>
    <mergeCell ref="AJ59:AM59"/>
    <mergeCell ref="AN59:AQ59"/>
    <mergeCell ref="AF65:AI65"/>
    <mergeCell ref="AJ65:AM65"/>
    <mergeCell ref="AN65:AQ65"/>
    <mergeCell ref="AF70:AI70"/>
    <mergeCell ref="AJ70:AM70"/>
    <mergeCell ref="AN70:AQ70"/>
    <mergeCell ref="AF71:AI71"/>
    <mergeCell ref="AJ71:AM71"/>
    <mergeCell ref="AN71:AQ71"/>
    <mergeCell ref="AF68:AI68"/>
    <mergeCell ref="AJ68:AM68"/>
    <mergeCell ref="AN68:AQ68"/>
    <mergeCell ref="AF69:AI69"/>
    <mergeCell ref="AJ69:AM69"/>
    <mergeCell ref="AN69:AQ69"/>
    <mergeCell ref="AF74:AI74"/>
    <mergeCell ref="AJ74:AM74"/>
    <mergeCell ref="AN74:AQ74"/>
    <mergeCell ref="AF75:AI75"/>
    <mergeCell ref="AJ75:AM75"/>
    <mergeCell ref="AN75:AQ75"/>
    <mergeCell ref="AF72:AI72"/>
    <mergeCell ref="AJ72:AM72"/>
    <mergeCell ref="AN72:AQ72"/>
    <mergeCell ref="AF73:AI73"/>
    <mergeCell ref="AJ73:AM73"/>
    <mergeCell ref="AN73:AQ73"/>
    <mergeCell ref="AF81:AI81"/>
    <mergeCell ref="AJ81:AM81"/>
    <mergeCell ref="AN81:AQ81"/>
    <mergeCell ref="AF82:AM82"/>
    <mergeCell ref="AN82:AQ82"/>
    <mergeCell ref="AF76:AI76"/>
    <mergeCell ref="AJ76:AM76"/>
    <mergeCell ref="AN76:AQ76"/>
    <mergeCell ref="AF77:AI77"/>
    <mergeCell ref="AJ77:AM77"/>
    <mergeCell ref="AN77:AQ77"/>
    <mergeCell ref="AF85:AI85"/>
    <mergeCell ref="AJ85:AM85"/>
    <mergeCell ref="AN85:AQ85"/>
    <mergeCell ref="AF86:AI86"/>
    <mergeCell ref="AJ86:AM86"/>
    <mergeCell ref="AN86:AQ86"/>
    <mergeCell ref="AF83:AI83"/>
    <mergeCell ref="AJ83:AM83"/>
    <mergeCell ref="AN83:AQ83"/>
    <mergeCell ref="AF84:AI84"/>
    <mergeCell ref="AJ84:AM84"/>
    <mergeCell ref="AN84:AQ84"/>
    <mergeCell ref="AF89:AI89"/>
    <mergeCell ref="AJ89:AM89"/>
    <mergeCell ref="AN89:AQ89"/>
    <mergeCell ref="AF90:AI90"/>
    <mergeCell ref="AJ90:AM90"/>
    <mergeCell ref="AN90:AQ90"/>
    <mergeCell ref="AF87:AI87"/>
    <mergeCell ref="AJ87:AM87"/>
    <mergeCell ref="AN87:AQ87"/>
    <mergeCell ref="AF88:AI88"/>
    <mergeCell ref="AJ88:AM88"/>
    <mergeCell ref="AN88:AQ88"/>
    <mergeCell ref="AF93:AI93"/>
    <mergeCell ref="AJ93:AM93"/>
    <mergeCell ref="AN93:AQ93"/>
    <mergeCell ref="AF91:AI91"/>
    <mergeCell ref="AJ91:AM91"/>
    <mergeCell ref="AN91:AQ91"/>
    <mergeCell ref="AF92:AI92"/>
    <mergeCell ref="AJ92:AM92"/>
    <mergeCell ref="AN92:AQ92"/>
  </mergeCells>
  <conditionalFormatting sqref="AE33:AU43">
    <cfRule type="expression" dxfId="11" priority="13">
      <formula>IF($Z33=0,0,1)</formula>
    </cfRule>
  </conditionalFormatting>
  <conditionalFormatting sqref="AE49:AQ59">
    <cfRule type="expression" dxfId="10" priority="12">
      <formula>IF($Z49=0,0,1)</formula>
    </cfRule>
  </conditionalFormatting>
  <conditionalFormatting sqref="AE67:AQ77">
    <cfRule type="expression" dxfId="9" priority="11">
      <formula>IF($Z67=0,0,1)</formula>
    </cfRule>
  </conditionalFormatting>
  <conditionalFormatting sqref="AE83:AQ93">
    <cfRule type="expression" dxfId="8" priority="10">
      <formula>IF($Z83=0,0,1)</formula>
    </cfRule>
  </conditionalFormatting>
  <conditionalFormatting sqref="BD65:BS65">
    <cfRule type="expression" dxfId="7" priority="9">
      <formula>IF($BD66="",1,0)</formula>
    </cfRule>
  </conditionalFormatting>
  <conditionalFormatting sqref="BD47:BS47">
    <cfRule type="expression" dxfId="6" priority="8">
      <formula>IF($BD48="",1,0)</formula>
    </cfRule>
  </conditionalFormatting>
  <conditionalFormatting sqref="BD31:BS31">
    <cfRule type="expression" dxfId="5" priority="6">
      <formula>IF($BD32="",1,0)</formula>
    </cfRule>
  </conditionalFormatting>
  <conditionalFormatting sqref="BD81:BS81">
    <cfRule type="expression" dxfId="4" priority="5">
      <formula>IF($BD82="",1,0)</formula>
    </cfRule>
  </conditionalFormatting>
  <conditionalFormatting sqref="AR83:AU93 AR67:AU77 AR49:AU59">
    <cfRule type="expression" dxfId="3" priority="4">
      <formula>IF($Z49=0,0,1)</formula>
    </cfRule>
  </conditionalFormatting>
  <conditionalFormatting sqref="AE99:AQ109">
    <cfRule type="expression" dxfId="2" priority="3">
      <formula>IF($Z99=0,0,1)</formula>
    </cfRule>
  </conditionalFormatting>
  <conditionalFormatting sqref="BD97:BS97">
    <cfRule type="expression" dxfId="1" priority="2">
      <formula>IF($BD98="",1,0)</formula>
    </cfRule>
  </conditionalFormatting>
  <conditionalFormatting sqref="AR99:AU109">
    <cfRule type="expression" dxfId="0" priority="1">
      <formula>IF($Z99=0,0,1)</formula>
    </cfRule>
  </conditionalFormatting>
  <pageMargins left="0.23622047244094491" right="0.59055118110236227" top="0.59055118110236227" bottom="0.39370078740157483" header="0.31496062992125984" footer="0.23622047244094491"/>
  <pageSetup paperSize="9" orientation="portrait" r:id="rId1"/>
  <rowBreaks count="1" manualBreakCount="1">
    <brk id="79" min="26" max="70" man="1"/>
  </rowBreaks>
  <colBreaks count="1" manualBreakCount="1">
    <brk id="26" max="1048575"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A8E6A-F81C-4D93-995C-B4F3E872934B}">
  <dimension ref="A1"/>
  <sheetViews>
    <sheetView workbookViewId="0"/>
  </sheetViews>
  <sheetFormatPr defaultRowHeight="12"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C4AF7-4BEA-4F09-933D-0990D5AE5044}">
  <dimension ref="A1"/>
  <sheetViews>
    <sheetView workbookViewId="0"/>
  </sheetViews>
  <sheetFormatPr defaultRowHeight="12"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8C8DB-E91C-42E0-A221-7FD4D39E23BA}">
  <dimension ref="A1"/>
  <sheetViews>
    <sheetView workbookViewId="0"/>
  </sheetViews>
  <sheetFormatPr defaultRowHeight="12" x14ac:dyDescent="0.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BZ263"/>
  <sheetViews>
    <sheetView showGridLines="0" showRowColHeaders="0" topLeftCell="AA21" zoomScaleNormal="100" zoomScaleSheetLayoutView="100" workbookViewId="0">
      <pane ySplit="3" topLeftCell="A24" activePane="bottomLeft" state="frozen"/>
      <selection activeCell="A21" sqref="A21"/>
      <selection pane="bottomLeft" activeCell="AE30" sqref="AE30:AJ30"/>
    </sheetView>
  </sheetViews>
  <sheetFormatPr defaultColWidth="0" defaultRowHeight="12" x14ac:dyDescent="0.2"/>
  <cols>
    <col min="1" max="3" width="3" hidden="1" customWidth="1"/>
    <col min="4" max="4" width="4.7109375" hidden="1" customWidth="1"/>
    <col min="5" max="22" width="3" hidden="1" customWidth="1"/>
    <col min="23" max="23" width="18.140625" hidden="1" customWidth="1"/>
    <col min="24" max="25" width="3" hidden="1" customWidth="1"/>
    <col min="26" max="26" width="2.7109375" hidden="1" customWidth="1"/>
    <col min="27" max="27" width="5.140625" customWidth="1"/>
    <col min="28" max="29" width="2.28515625" customWidth="1"/>
    <col min="30" max="30" width="1" customWidth="1"/>
    <col min="31" max="74" width="2.28515625" customWidth="1"/>
    <col min="75" max="75" width="1.7109375" customWidth="1"/>
    <col min="76" max="78" width="9.140625" customWidth="1"/>
  </cols>
  <sheetData>
    <row r="1" hidden="1" x14ac:dyDescent="0.2"/>
    <row r="2" hidden="1" x14ac:dyDescent="0.2"/>
    <row r="3" hidden="1" x14ac:dyDescent="0.2"/>
    <row r="4" hidden="1" x14ac:dyDescent="0.2"/>
    <row r="5" hidden="1" x14ac:dyDescent="0.2"/>
    <row r="6" hidden="1" x14ac:dyDescent="0.2"/>
    <row r="7" hidden="1" x14ac:dyDescent="0.2"/>
    <row r="8" hidden="1" x14ac:dyDescent="0.2"/>
    <row r="9" hidden="1" x14ac:dyDescent="0.2"/>
    <row r="10" hidden="1" x14ac:dyDescent="0.2"/>
    <row r="11" hidden="1" x14ac:dyDescent="0.2"/>
    <row r="12" hidden="1" x14ac:dyDescent="0.2"/>
    <row r="13" hidden="1" x14ac:dyDescent="0.2"/>
    <row r="14" hidden="1" x14ac:dyDescent="0.2"/>
    <row r="15" hidden="1" x14ac:dyDescent="0.2"/>
    <row r="16" hidden="1" x14ac:dyDescent="0.2"/>
    <row r="17" spans="27:78" hidden="1" x14ac:dyDescent="0.2"/>
    <row r="18" spans="27:78" hidden="1" x14ac:dyDescent="0.2"/>
    <row r="19" spans="27:78" hidden="1" x14ac:dyDescent="0.2"/>
    <row r="20" spans="27:78" hidden="1" x14ac:dyDescent="0.2"/>
    <row r="21" spans="27:78" ht="5.25" customHeight="1" x14ac:dyDescent="0.2">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X21" s="2"/>
      <c r="BY21" s="2"/>
      <c r="BZ21" s="2"/>
    </row>
    <row r="22" spans="27:78" ht="6" customHeight="1" x14ac:dyDescent="0.2">
      <c r="AN22" s="180"/>
      <c r="AO22" s="180"/>
      <c r="AP22" s="180"/>
      <c r="AQ22" s="180"/>
      <c r="AR22" s="180"/>
      <c r="AS22" s="180"/>
      <c r="AT22" s="180"/>
      <c r="AU22" s="180"/>
      <c r="AV22" s="180"/>
      <c r="AW22" s="180"/>
      <c r="AX22" s="180"/>
      <c r="AY22" s="180"/>
      <c r="AZ22" s="180"/>
      <c r="BA22" s="180"/>
      <c r="BB22" s="180"/>
      <c r="BC22" s="180"/>
      <c r="BD22" s="180"/>
      <c r="BE22" s="180"/>
      <c r="BF22" s="180"/>
      <c r="BG22" s="180"/>
      <c r="BH22" s="180"/>
      <c r="BI22" s="180"/>
      <c r="BJ22" s="180"/>
      <c r="BK22" s="180"/>
      <c r="BL22" s="180"/>
      <c r="BM22" s="180"/>
      <c r="BN22" s="180"/>
      <c r="BO22" s="180"/>
      <c r="BP22" s="180"/>
      <c r="BQ22" s="180"/>
      <c r="BR22" s="180"/>
      <c r="BS22" s="180"/>
      <c r="BX22" s="2"/>
      <c r="BY22" s="2"/>
      <c r="BZ22" s="2"/>
    </row>
    <row r="23" spans="27:78" ht="46.5" customHeight="1" thickBot="1" x14ac:dyDescent="0.25">
      <c r="AE23" s="17" t="s">
        <v>176</v>
      </c>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X23" s="2"/>
      <c r="BY23" s="2"/>
      <c r="BZ23" s="2"/>
    </row>
    <row r="24" spans="27:78" x14ac:dyDescent="0.2">
      <c r="AA24" s="91"/>
      <c r="AB24" s="91"/>
      <c r="AC24" s="91"/>
      <c r="AD24" s="91"/>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89"/>
      <c r="BU24" s="89"/>
      <c r="BV24" s="89"/>
      <c r="BW24" s="89"/>
      <c r="BX24" s="2"/>
      <c r="BY24" s="2"/>
      <c r="BZ24" s="2"/>
    </row>
    <row r="25" spans="27:78" ht="25.5" customHeight="1" x14ac:dyDescent="0.25">
      <c r="AA25" s="95"/>
      <c r="AB25" s="95"/>
      <c r="AC25" s="95"/>
      <c r="AD25" s="91"/>
      <c r="AE25" s="116" t="s">
        <v>187</v>
      </c>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6"/>
      <c r="BE25" s="96"/>
      <c r="BF25" s="96"/>
      <c r="BG25" s="96"/>
      <c r="BH25" s="96"/>
      <c r="BI25" s="96"/>
      <c r="BJ25" s="96"/>
      <c r="BK25" s="96"/>
      <c r="BL25" s="96"/>
      <c r="BM25" s="96"/>
      <c r="BN25" s="96"/>
      <c r="BO25" s="96"/>
      <c r="BP25" s="96"/>
      <c r="BQ25" s="96"/>
      <c r="BR25" s="96"/>
      <c r="BS25" s="96"/>
      <c r="BT25" s="89"/>
      <c r="BU25" s="89"/>
      <c r="BV25" s="89"/>
      <c r="BW25" s="89"/>
      <c r="BX25" s="2"/>
      <c r="BY25" s="2"/>
      <c r="BZ25" s="2"/>
    </row>
    <row r="26" spans="27:78" ht="21" customHeight="1" x14ac:dyDescent="0.2">
      <c r="AA26" s="95"/>
      <c r="AB26" s="95"/>
      <c r="AC26" s="95"/>
      <c r="AD26" s="91"/>
      <c r="AE26" s="92"/>
      <c r="AF26" s="91"/>
      <c r="AG26" s="91"/>
      <c r="AH26" s="91"/>
      <c r="AI26" s="91"/>
      <c r="AJ26" s="91"/>
      <c r="AK26" s="91"/>
      <c r="AL26" s="91"/>
      <c r="AM26" s="91"/>
      <c r="AN26" s="91"/>
      <c r="AO26" s="91"/>
      <c r="AP26" s="91"/>
      <c r="AQ26" s="91"/>
      <c r="AR26" s="97"/>
      <c r="AS26" s="97"/>
      <c r="AT26" s="97"/>
      <c r="AU26" s="97"/>
      <c r="AV26" s="91"/>
      <c r="AW26" s="91"/>
      <c r="AX26" s="91"/>
      <c r="AY26" s="91"/>
      <c r="AZ26" s="91"/>
      <c r="BA26" s="91"/>
      <c r="BB26" s="91"/>
      <c r="BC26" s="91"/>
      <c r="BD26" s="96"/>
      <c r="BE26" s="96"/>
      <c r="BF26" s="96"/>
      <c r="BG26" s="96"/>
      <c r="BH26" s="96"/>
      <c r="BI26" s="96"/>
      <c r="BJ26" s="96"/>
      <c r="BK26" s="96"/>
      <c r="BL26" s="96"/>
      <c r="BM26" s="96"/>
      <c r="BN26" s="96"/>
      <c r="BO26" s="96"/>
      <c r="BP26" s="96"/>
      <c r="BQ26" s="96"/>
      <c r="BR26" s="96"/>
      <c r="BS26" s="96"/>
      <c r="BT26" s="91"/>
      <c r="BU26" s="89"/>
      <c r="BV26" s="89"/>
      <c r="BW26" s="89"/>
      <c r="BX26" s="2"/>
      <c r="BY26" s="2"/>
      <c r="BZ26" s="2"/>
    </row>
    <row r="27" spans="27:78" ht="15" customHeight="1" x14ac:dyDescent="0.2">
      <c r="AA27" s="95"/>
      <c r="AB27" s="95"/>
      <c r="AC27" s="95"/>
      <c r="AD27" s="91"/>
      <c r="AE27" s="192" t="s">
        <v>83</v>
      </c>
      <c r="AF27" s="192"/>
      <c r="AG27" s="192"/>
      <c r="AH27" s="192"/>
      <c r="AI27" s="192"/>
      <c r="AJ27" s="192"/>
      <c r="AK27" s="192" t="s">
        <v>84</v>
      </c>
      <c r="AL27" s="192"/>
      <c r="AM27" s="192"/>
      <c r="AN27" s="192"/>
      <c r="AO27" s="192"/>
      <c r="AP27" s="192"/>
      <c r="AQ27" s="192"/>
      <c r="AR27" s="192"/>
      <c r="AS27" s="194" t="s">
        <v>177</v>
      </c>
      <c r="AT27" s="194"/>
      <c r="AU27" s="194"/>
      <c r="AV27" s="194"/>
      <c r="AW27" s="194" t="s">
        <v>178</v>
      </c>
      <c r="AX27" s="194"/>
      <c r="AY27" s="194"/>
      <c r="AZ27" s="194"/>
      <c r="BA27" s="194" t="s">
        <v>179</v>
      </c>
      <c r="BB27" s="194"/>
      <c r="BC27" s="194"/>
      <c r="BD27" s="194"/>
      <c r="BE27" s="194" t="s">
        <v>180</v>
      </c>
      <c r="BF27" s="194"/>
      <c r="BG27" s="194"/>
      <c r="BH27" s="194"/>
      <c r="BI27" s="194" t="s">
        <v>181</v>
      </c>
      <c r="BJ27" s="194"/>
      <c r="BK27" s="194"/>
      <c r="BL27" s="194"/>
      <c r="BM27" s="194" t="s">
        <v>182</v>
      </c>
      <c r="BN27" s="194"/>
      <c r="BO27" s="194"/>
      <c r="BP27" s="194"/>
      <c r="BQ27" s="194" t="s">
        <v>52</v>
      </c>
      <c r="BR27" s="194"/>
      <c r="BS27" s="194"/>
      <c r="BT27" s="120"/>
      <c r="BU27" s="89"/>
      <c r="BV27" s="89"/>
      <c r="BW27" s="89"/>
      <c r="BX27" s="2"/>
      <c r="BY27" s="2"/>
      <c r="BZ27" s="2"/>
    </row>
    <row r="28" spans="27:78" ht="29.25" customHeight="1" x14ac:dyDescent="0.2">
      <c r="AA28" s="95"/>
      <c r="AB28" s="95"/>
      <c r="AC28" s="95"/>
      <c r="AD28" s="91"/>
      <c r="AE28" s="193">
        <v>9789048720729</v>
      </c>
      <c r="AF28" s="193"/>
      <c r="AG28" s="193"/>
      <c r="AH28" s="193"/>
      <c r="AI28" s="193"/>
      <c r="AJ28" s="193"/>
      <c r="AK28" s="101" t="s">
        <v>120</v>
      </c>
      <c r="AL28" s="102"/>
      <c r="AM28" s="102"/>
      <c r="AN28" s="102"/>
      <c r="AO28" s="102"/>
      <c r="AP28" s="102"/>
      <c r="AQ28" s="103"/>
      <c r="AR28" s="104"/>
      <c r="AS28" s="191" t="s">
        <v>183</v>
      </c>
      <c r="AT28" s="191"/>
      <c r="AU28" s="191"/>
      <c r="AV28" s="191"/>
      <c r="AW28" s="191" t="s">
        <v>185</v>
      </c>
      <c r="AX28" s="191"/>
      <c r="AY28" s="191"/>
      <c r="AZ28" s="191"/>
      <c r="BA28" s="191" t="s">
        <v>184</v>
      </c>
      <c r="BB28" s="191"/>
      <c r="BC28" s="191"/>
      <c r="BD28" s="191"/>
      <c r="BE28" s="188"/>
      <c r="BF28" s="188"/>
      <c r="BG28" s="188"/>
      <c r="BH28" s="188"/>
      <c r="BI28" s="188"/>
      <c r="BJ28" s="188"/>
      <c r="BK28" s="188"/>
      <c r="BL28" s="188"/>
      <c r="BM28" s="188"/>
      <c r="BN28" s="188"/>
      <c r="BO28" s="188"/>
      <c r="BP28" s="188"/>
      <c r="BQ28" s="202">
        <v>30</v>
      </c>
      <c r="BR28" s="202"/>
      <c r="BS28" s="202"/>
      <c r="BT28" s="119"/>
      <c r="BU28" s="89"/>
      <c r="BV28" s="89"/>
      <c r="BW28" s="89"/>
      <c r="BX28" s="2"/>
      <c r="BY28" s="2"/>
      <c r="BZ28" s="2"/>
    </row>
    <row r="29" spans="27:78" ht="29.25" customHeight="1" x14ac:dyDescent="0.2">
      <c r="AA29" s="91"/>
      <c r="AB29" s="91"/>
      <c r="AC29" s="91"/>
      <c r="AD29" s="91"/>
      <c r="AE29" s="196">
        <v>9789048720736</v>
      </c>
      <c r="AF29" s="196"/>
      <c r="AG29" s="196"/>
      <c r="AH29" s="196"/>
      <c r="AI29" s="196"/>
      <c r="AJ29" s="196"/>
      <c r="AK29" s="105" t="s">
        <v>130</v>
      </c>
      <c r="AL29" s="106"/>
      <c r="AM29" s="106"/>
      <c r="AN29" s="106"/>
      <c r="AO29" s="106"/>
      <c r="AP29" s="106"/>
      <c r="AQ29" s="107"/>
      <c r="AR29" s="108"/>
      <c r="AS29" s="189" t="s">
        <v>184</v>
      </c>
      <c r="AT29" s="189"/>
      <c r="AU29" s="189"/>
      <c r="AV29" s="189"/>
      <c r="AW29" s="189" t="s">
        <v>183</v>
      </c>
      <c r="AX29" s="189"/>
      <c r="AY29" s="189"/>
      <c r="AZ29" s="189"/>
      <c r="BA29" s="189" t="s">
        <v>185</v>
      </c>
      <c r="BB29" s="189"/>
      <c r="BC29" s="189"/>
      <c r="BD29" s="189"/>
      <c r="BE29" s="190"/>
      <c r="BF29" s="190"/>
      <c r="BG29" s="190"/>
      <c r="BH29" s="190"/>
      <c r="BI29" s="190"/>
      <c r="BJ29" s="190"/>
      <c r="BK29" s="190"/>
      <c r="BL29" s="190"/>
      <c r="BM29" s="190"/>
      <c r="BN29" s="190"/>
      <c r="BO29" s="190"/>
      <c r="BP29" s="190"/>
      <c r="BQ29" s="201">
        <v>30</v>
      </c>
      <c r="BR29" s="201"/>
      <c r="BS29" s="201"/>
      <c r="BT29" s="119"/>
      <c r="BU29" s="89"/>
      <c r="BV29" s="89"/>
      <c r="BW29" s="89"/>
      <c r="BX29" s="2"/>
      <c r="BY29" s="2"/>
      <c r="BZ29" s="2"/>
    </row>
    <row r="30" spans="27:78" ht="29.25" customHeight="1" x14ac:dyDescent="0.2">
      <c r="AA30" s="91"/>
      <c r="AB30" s="91"/>
      <c r="AC30" s="91"/>
      <c r="AD30" s="91"/>
      <c r="AE30" s="193">
        <v>9789048720743</v>
      </c>
      <c r="AF30" s="193"/>
      <c r="AG30" s="193"/>
      <c r="AH30" s="193"/>
      <c r="AI30" s="193"/>
      <c r="AJ30" s="193"/>
      <c r="AK30" s="101" t="s">
        <v>139</v>
      </c>
      <c r="AL30" s="102"/>
      <c r="AM30" s="102"/>
      <c r="AN30" s="102"/>
      <c r="AO30" s="102"/>
      <c r="AP30" s="102"/>
      <c r="AQ30" s="103"/>
      <c r="AR30" s="104"/>
      <c r="AS30" s="188"/>
      <c r="AT30" s="188"/>
      <c r="AU30" s="188"/>
      <c r="AV30" s="188"/>
      <c r="AW30" s="191" t="s">
        <v>184</v>
      </c>
      <c r="AX30" s="191"/>
      <c r="AY30" s="191"/>
      <c r="AZ30" s="191"/>
      <c r="BA30" s="191" t="s">
        <v>185</v>
      </c>
      <c r="BB30" s="191"/>
      <c r="BC30" s="191"/>
      <c r="BD30" s="191"/>
      <c r="BE30" s="191" t="s">
        <v>185</v>
      </c>
      <c r="BF30" s="191"/>
      <c r="BG30" s="191"/>
      <c r="BH30" s="191"/>
      <c r="BI30" s="191" t="s">
        <v>184</v>
      </c>
      <c r="BJ30" s="191"/>
      <c r="BK30" s="191"/>
      <c r="BL30" s="191"/>
      <c r="BM30" s="188"/>
      <c r="BN30" s="188"/>
      <c r="BO30" s="188"/>
      <c r="BP30" s="188"/>
      <c r="BQ30" s="202">
        <v>30</v>
      </c>
      <c r="BR30" s="202"/>
      <c r="BS30" s="202"/>
      <c r="BT30" s="119"/>
      <c r="BU30" s="89"/>
      <c r="BV30" s="89"/>
      <c r="BW30" s="89"/>
      <c r="BX30" s="2"/>
      <c r="BY30" s="2"/>
      <c r="BZ30" s="2"/>
    </row>
    <row r="31" spans="27:78" ht="29.25" customHeight="1" x14ac:dyDescent="0.2">
      <c r="AA31" s="91"/>
      <c r="AB31" s="91"/>
      <c r="AC31" s="91"/>
      <c r="AD31" s="91"/>
      <c r="AE31" s="196">
        <v>9789048720750</v>
      </c>
      <c r="AF31" s="196"/>
      <c r="AG31" s="196"/>
      <c r="AH31" s="196"/>
      <c r="AI31" s="196"/>
      <c r="AJ31" s="196"/>
      <c r="AK31" s="105" t="s">
        <v>149</v>
      </c>
      <c r="AL31" s="106"/>
      <c r="AM31" s="106"/>
      <c r="AN31" s="106"/>
      <c r="AO31" s="106"/>
      <c r="AP31" s="106"/>
      <c r="AQ31" s="107"/>
      <c r="AR31" s="108"/>
      <c r="AS31" s="190"/>
      <c r="AT31" s="190"/>
      <c r="AU31" s="190"/>
      <c r="AV31" s="190"/>
      <c r="AW31" s="190"/>
      <c r="AX31" s="190"/>
      <c r="AY31" s="190"/>
      <c r="AZ31" s="190"/>
      <c r="BA31" s="190"/>
      <c r="BB31" s="190"/>
      <c r="BC31" s="190"/>
      <c r="BD31" s="190"/>
      <c r="BE31" s="189" t="s">
        <v>185</v>
      </c>
      <c r="BF31" s="189"/>
      <c r="BG31" s="189"/>
      <c r="BH31" s="189"/>
      <c r="BI31" s="189" t="s">
        <v>183</v>
      </c>
      <c r="BJ31" s="189"/>
      <c r="BK31" s="189"/>
      <c r="BL31" s="189"/>
      <c r="BM31" s="189" t="s">
        <v>184</v>
      </c>
      <c r="BN31" s="189"/>
      <c r="BO31" s="189"/>
      <c r="BP31" s="189"/>
      <c r="BQ31" s="201">
        <v>30</v>
      </c>
      <c r="BR31" s="201"/>
      <c r="BS31" s="201"/>
      <c r="BT31" s="119"/>
      <c r="BU31" s="89"/>
      <c r="BV31" s="89"/>
      <c r="BW31" s="89"/>
      <c r="BX31" s="2"/>
      <c r="BY31" s="2"/>
      <c r="BZ31" s="2"/>
    </row>
    <row r="32" spans="27:78" ht="29.25" customHeight="1" thickBot="1" x14ac:dyDescent="0.25">
      <c r="AA32" s="91"/>
      <c r="AB32" s="91"/>
      <c r="AC32" s="91"/>
      <c r="AD32" s="91"/>
      <c r="AE32" s="197">
        <v>9789048720767</v>
      </c>
      <c r="AF32" s="197"/>
      <c r="AG32" s="197"/>
      <c r="AH32" s="197"/>
      <c r="AI32" s="197"/>
      <c r="AJ32" s="197"/>
      <c r="AK32" s="109" t="s">
        <v>158</v>
      </c>
      <c r="AL32" s="110"/>
      <c r="AM32" s="110"/>
      <c r="AN32" s="110"/>
      <c r="AO32" s="110"/>
      <c r="AP32" s="110"/>
      <c r="AQ32" s="111"/>
      <c r="AR32" s="112"/>
      <c r="AS32" s="186"/>
      <c r="AT32" s="186"/>
      <c r="AU32" s="186"/>
      <c r="AV32" s="186"/>
      <c r="AW32" s="186"/>
      <c r="AX32" s="186"/>
      <c r="AY32" s="186"/>
      <c r="AZ32" s="186"/>
      <c r="BA32" s="186"/>
      <c r="BB32" s="186"/>
      <c r="BC32" s="186"/>
      <c r="BD32" s="186"/>
      <c r="BE32" s="199" t="s">
        <v>184</v>
      </c>
      <c r="BF32" s="199"/>
      <c r="BG32" s="199"/>
      <c r="BH32" s="199"/>
      <c r="BI32" s="199" t="s">
        <v>185</v>
      </c>
      <c r="BJ32" s="199"/>
      <c r="BK32" s="199"/>
      <c r="BL32" s="199"/>
      <c r="BM32" s="199" t="s">
        <v>183</v>
      </c>
      <c r="BN32" s="199"/>
      <c r="BO32" s="199"/>
      <c r="BP32" s="199"/>
      <c r="BQ32" s="200">
        <v>30</v>
      </c>
      <c r="BR32" s="200"/>
      <c r="BS32" s="200"/>
      <c r="BT32" s="119"/>
      <c r="BU32" s="89"/>
      <c r="BV32" s="89"/>
      <c r="BW32" s="89"/>
      <c r="BX32" s="2"/>
      <c r="BY32" s="2"/>
      <c r="BZ32" s="2"/>
    </row>
    <row r="33" spans="23:78" ht="15.75" x14ac:dyDescent="0.2">
      <c r="W33" s="65">
        <v>9879999999999</v>
      </c>
      <c r="AA33" s="69"/>
      <c r="AB33" s="69"/>
      <c r="AC33" s="69"/>
      <c r="AD33" s="69"/>
      <c r="AE33" s="195" t="s">
        <v>186</v>
      </c>
      <c r="AF33" s="195"/>
      <c r="AG33" s="195"/>
      <c r="AH33" s="195"/>
      <c r="AI33" s="195"/>
      <c r="AJ33" s="195"/>
      <c r="AK33" s="195"/>
      <c r="AL33" s="195"/>
      <c r="AM33" s="195"/>
      <c r="AN33" s="113"/>
      <c r="AO33" s="114"/>
      <c r="AP33" s="114"/>
      <c r="AQ33" s="114"/>
      <c r="AR33" s="115"/>
      <c r="AS33" s="187">
        <v>20</v>
      </c>
      <c r="AT33" s="187"/>
      <c r="AU33" s="187"/>
      <c r="AV33" s="187"/>
      <c r="AW33" s="187">
        <v>30</v>
      </c>
      <c r="AX33" s="187"/>
      <c r="AY33" s="187"/>
      <c r="AZ33" s="187"/>
      <c r="BA33" s="187">
        <v>25</v>
      </c>
      <c r="BB33" s="187"/>
      <c r="BC33" s="187"/>
      <c r="BD33" s="187"/>
      <c r="BE33" s="187">
        <v>25</v>
      </c>
      <c r="BF33" s="187"/>
      <c r="BG33" s="187"/>
      <c r="BH33" s="187"/>
      <c r="BI33" s="187">
        <v>30</v>
      </c>
      <c r="BJ33" s="187"/>
      <c r="BK33" s="187"/>
      <c r="BL33" s="187"/>
      <c r="BM33" s="187">
        <v>20</v>
      </c>
      <c r="BN33" s="187"/>
      <c r="BO33" s="187"/>
      <c r="BP33" s="187"/>
      <c r="BQ33" s="198"/>
      <c r="BR33" s="198"/>
      <c r="BS33" s="198"/>
      <c r="BT33" s="198"/>
      <c r="BU33" s="89"/>
      <c r="BV33" s="89"/>
      <c r="BW33" s="89"/>
      <c r="BX33" s="2"/>
      <c r="BY33" s="2"/>
      <c r="BZ33" s="2"/>
    </row>
    <row r="34" spans="23:78" ht="15" x14ac:dyDescent="0.25">
      <c r="AA34" s="69"/>
      <c r="AB34" s="69"/>
      <c r="AC34" s="69"/>
      <c r="AD34" s="69"/>
      <c r="AE34" s="91"/>
      <c r="AF34" s="98"/>
      <c r="AG34" s="98"/>
      <c r="AH34" s="98"/>
      <c r="AI34" s="98"/>
      <c r="AJ34" s="98"/>
      <c r="AK34" s="98"/>
      <c r="AL34" s="98"/>
      <c r="AM34" s="98"/>
      <c r="AN34" s="98"/>
      <c r="AO34" s="98"/>
      <c r="AP34" s="98"/>
      <c r="AQ34" s="98"/>
      <c r="AR34" s="98"/>
      <c r="AS34" s="98"/>
      <c r="AT34" s="98"/>
      <c r="AU34" s="98"/>
      <c r="AV34" s="91"/>
      <c r="AW34" s="91"/>
      <c r="AX34" s="91"/>
      <c r="AY34" s="91"/>
      <c r="AZ34" s="91"/>
      <c r="BA34" s="91"/>
      <c r="BB34" s="91"/>
      <c r="BC34" s="91"/>
      <c r="BD34" s="98"/>
      <c r="BE34" s="98"/>
      <c r="BF34" s="98"/>
      <c r="BG34" s="98"/>
      <c r="BH34" s="98"/>
      <c r="BI34" s="98"/>
      <c r="BJ34" s="98"/>
      <c r="BK34" s="98"/>
      <c r="BL34" s="98"/>
      <c r="BM34" s="98"/>
      <c r="BN34" s="98"/>
      <c r="BO34" s="98"/>
      <c r="BP34" s="98"/>
      <c r="BQ34" s="98"/>
      <c r="BR34" s="98"/>
      <c r="BS34" s="98"/>
      <c r="BT34" s="89"/>
      <c r="BU34" s="89"/>
      <c r="BV34" s="89"/>
      <c r="BW34" s="89"/>
      <c r="BX34" s="2"/>
      <c r="BY34" s="2"/>
      <c r="BZ34" s="2"/>
    </row>
    <row r="35" spans="23:78" ht="12" customHeight="1" x14ac:dyDescent="0.2">
      <c r="AA35" s="69"/>
      <c r="AB35" s="69"/>
      <c r="AC35" s="69"/>
      <c r="AD35" s="69"/>
      <c r="AE35" s="91"/>
      <c r="AF35" s="99"/>
      <c r="AG35" s="99"/>
      <c r="AH35" s="99"/>
      <c r="AI35" s="99"/>
      <c r="AJ35" s="99"/>
      <c r="AK35" s="99"/>
      <c r="AL35" s="99"/>
      <c r="AM35" s="99"/>
      <c r="AN35" s="99"/>
      <c r="AO35" s="99"/>
      <c r="AP35" s="99"/>
      <c r="AQ35" s="99"/>
      <c r="AR35" s="99"/>
      <c r="AS35" s="99"/>
      <c r="AT35" s="99"/>
      <c r="AU35" s="99"/>
      <c r="AV35" s="91"/>
      <c r="AW35" s="91"/>
      <c r="AX35" s="91"/>
      <c r="AY35" s="91"/>
      <c r="AZ35" s="91"/>
      <c r="BA35" s="91"/>
      <c r="BB35" s="91"/>
      <c r="BC35" s="91"/>
      <c r="BD35" s="96"/>
      <c r="BE35" s="96"/>
      <c r="BF35" s="96"/>
      <c r="BG35" s="96"/>
      <c r="BH35" s="96"/>
      <c r="BI35" s="96"/>
      <c r="BJ35" s="96"/>
      <c r="BK35" s="96"/>
      <c r="BL35" s="96"/>
      <c r="BM35" s="96"/>
      <c r="BN35" s="96"/>
      <c r="BO35" s="96"/>
      <c r="BP35" s="96"/>
      <c r="BQ35" s="96"/>
      <c r="BR35" s="96"/>
      <c r="BS35" s="96"/>
      <c r="BT35" s="89"/>
      <c r="BU35" s="89"/>
      <c r="BV35" s="89"/>
      <c r="BW35" s="89"/>
      <c r="BX35" s="2"/>
      <c r="BY35" s="2"/>
      <c r="BZ35" s="2"/>
    </row>
    <row r="36" spans="23:78" ht="12" customHeight="1" x14ac:dyDescent="0.2">
      <c r="W36" t="str">
        <f t="shared" ref="W36:W46" si="0">CONCATENATE($W$33,Z36)</f>
        <v>98799999999991</v>
      </c>
      <c r="Z36">
        <f>IF(AND($AR$26&gt;=AF36,$AR$26&lt;=AJ36),1,0)</f>
        <v>1</v>
      </c>
      <c r="AA36" s="69"/>
      <c r="AB36" s="69"/>
      <c r="AC36" s="69"/>
      <c r="AD36" s="69"/>
      <c r="AE36" s="91"/>
      <c r="AF36" s="99"/>
      <c r="AG36" s="99"/>
      <c r="AH36" s="99"/>
      <c r="AI36" s="99"/>
      <c r="AJ36" s="99"/>
      <c r="AK36" s="99"/>
      <c r="AL36" s="99"/>
      <c r="AM36" s="99"/>
      <c r="AN36" s="100"/>
      <c r="AO36" s="100"/>
      <c r="AP36" s="100"/>
      <c r="AQ36" s="100"/>
      <c r="AR36" s="100"/>
      <c r="AS36" s="100"/>
      <c r="AT36" s="100"/>
      <c r="AU36" s="100"/>
      <c r="AV36" s="91"/>
      <c r="AW36" s="91"/>
      <c r="AX36" s="91"/>
      <c r="AY36" s="91"/>
      <c r="AZ36" s="91"/>
      <c r="BA36" s="91"/>
      <c r="BB36" s="91"/>
      <c r="BC36" s="91"/>
      <c r="BD36" s="96"/>
      <c r="BE36" s="96"/>
      <c r="BF36" s="96"/>
      <c r="BG36" s="96"/>
      <c r="BH36" s="96"/>
      <c r="BI36" s="96"/>
      <c r="BJ36" s="96"/>
      <c r="BK36" s="96"/>
      <c r="BL36" s="96"/>
      <c r="BM36" s="96"/>
      <c r="BN36" s="96"/>
      <c r="BO36" s="96"/>
      <c r="BP36" s="96"/>
      <c r="BQ36" s="96"/>
      <c r="BR36" s="96"/>
      <c r="BS36" s="96"/>
      <c r="BT36" s="89"/>
      <c r="BU36" s="89"/>
      <c r="BV36" s="89"/>
      <c r="BW36" s="89"/>
      <c r="BX36" s="2"/>
      <c r="BY36" s="2"/>
      <c r="BZ36" s="2"/>
    </row>
    <row r="37" spans="23:78" ht="12" customHeight="1" x14ac:dyDescent="0.2">
      <c r="W37" t="str">
        <f t="shared" si="0"/>
        <v>98799999999991</v>
      </c>
      <c r="Z37">
        <f t="shared" ref="Z37:Z46" si="1">IF(AND($AR$26&gt;=AF37,$AR$26&lt;=AJ37),1,0)</f>
        <v>1</v>
      </c>
      <c r="AA37" s="69"/>
      <c r="AB37" s="69"/>
      <c r="AC37" s="69"/>
      <c r="AD37" s="69"/>
      <c r="AE37" s="91"/>
      <c r="AF37" s="99"/>
      <c r="AG37" s="99"/>
      <c r="AH37" s="99"/>
      <c r="AI37" s="99"/>
      <c r="AJ37" s="99"/>
      <c r="AK37" s="99"/>
      <c r="AL37" s="99"/>
      <c r="AM37" s="99"/>
      <c r="AN37" s="100"/>
      <c r="AO37" s="100"/>
      <c r="AP37" s="100"/>
      <c r="AQ37" s="100"/>
      <c r="AR37" s="100"/>
      <c r="AS37" s="100"/>
      <c r="AT37" s="100"/>
      <c r="AU37" s="100"/>
      <c r="AV37" s="91"/>
      <c r="AW37" s="91"/>
      <c r="AX37" s="91"/>
      <c r="AY37" s="91"/>
      <c r="AZ37" s="91"/>
      <c r="BA37" s="91"/>
      <c r="BB37" s="91"/>
      <c r="BC37" s="91"/>
      <c r="BD37" s="96"/>
      <c r="BE37" s="96"/>
      <c r="BF37" s="96"/>
      <c r="BG37" s="96"/>
      <c r="BH37" s="96"/>
      <c r="BI37" s="96"/>
      <c r="BJ37" s="96"/>
      <c r="BK37" s="96"/>
      <c r="BL37" s="96"/>
      <c r="BM37" s="96"/>
      <c r="BN37" s="96"/>
      <c r="BO37" s="96"/>
      <c r="BP37" s="96"/>
      <c r="BQ37" s="96"/>
      <c r="BR37" s="96"/>
      <c r="BS37" s="96"/>
      <c r="BT37" s="89"/>
      <c r="BU37" s="89"/>
      <c r="BV37" s="89"/>
      <c r="BW37" s="89"/>
      <c r="BX37" s="2"/>
      <c r="BY37" s="2"/>
      <c r="BZ37" s="2"/>
    </row>
    <row r="38" spans="23:78" ht="12" customHeight="1" x14ac:dyDescent="0.2">
      <c r="W38" t="str">
        <f t="shared" si="0"/>
        <v>98799999999991</v>
      </c>
      <c r="Z38">
        <f t="shared" si="1"/>
        <v>1</v>
      </c>
      <c r="AA38" s="69"/>
      <c r="AB38" s="69"/>
      <c r="AC38" s="69"/>
      <c r="AD38" s="69"/>
      <c r="AE38" s="91"/>
      <c r="AF38" s="99"/>
      <c r="AG38" s="99"/>
      <c r="AH38" s="99"/>
      <c r="AI38" s="99"/>
      <c r="AJ38" s="99"/>
      <c r="AK38" s="99"/>
      <c r="AL38" s="99"/>
      <c r="AM38" s="99"/>
      <c r="AN38" s="100"/>
      <c r="AO38" s="100"/>
      <c r="AP38" s="100"/>
      <c r="AQ38" s="100"/>
      <c r="AR38" s="100"/>
      <c r="AS38" s="100"/>
      <c r="AT38" s="100"/>
      <c r="AU38" s="100"/>
      <c r="AV38" s="91"/>
      <c r="AW38" s="91"/>
      <c r="AX38" s="91"/>
      <c r="AY38" s="91"/>
      <c r="AZ38" s="91"/>
      <c r="BA38" s="91"/>
      <c r="BB38" s="91"/>
      <c r="BC38" s="91"/>
      <c r="BD38" s="96"/>
      <c r="BE38" s="96"/>
      <c r="BF38" s="96"/>
      <c r="BG38" s="96"/>
      <c r="BH38" s="96"/>
      <c r="BI38" s="96"/>
      <c r="BJ38" s="96"/>
      <c r="BK38" s="96"/>
      <c r="BL38" s="96"/>
      <c r="BM38" s="96"/>
      <c r="BN38" s="96"/>
      <c r="BO38" s="96"/>
      <c r="BP38" s="96"/>
      <c r="BQ38" s="96"/>
      <c r="BR38" s="96"/>
      <c r="BS38" s="96"/>
      <c r="BT38" s="89"/>
      <c r="BU38" s="89"/>
      <c r="BV38" s="89"/>
      <c r="BW38" s="89"/>
      <c r="BX38" s="2"/>
      <c r="BY38" s="2"/>
      <c r="BZ38" s="2"/>
    </row>
    <row r="39" spans="23:78" ht="12" customHeight="1" x14ac:dyDescent="0.2">
      <c r="W39" t="str">
        <f t="shared" si="0"/>
        <v>98799999999991</v>
      </c>
      <c r="Z39">
        <f t="shared" si="1"/>
        <v>1</v>
      </c>
      <c r="AA39" s="91"/>
      <c r="AB39" s="91"/>
      <c r="AC39" s="91"/>
      <c r="AD39" s="91"/>
      <c r="AE39" s="91"/>
      <c r="AF39" s="99"/>
      <c r="AG39" s="99"/>
      <c r="AH39" s="99"/>
      <c r="AI39" s="99"/>
      <c r="AJ39" s="99"/>
      <c r="AK39" s="99"/>
      <c r="AL39" s="99"/>
      <c r="AM39" s="99"/>
      <c r="AN39" s="100"/>
      <c r="AO39" s="100"/>
      <c r="AP39" s="100"/>
      <c r="AQ39" s="100"/>
      <c r="AR39" s="100"/>
      <c r="AS39" s="100"/>
      <c r="AT39" s="100"/>
      <c r="AU39" s="100"/>
      <c r="AV39" s="91"/>
      <c r="AW39" s="91"/>
      <c r="AX39" s="91"/>
      <c r="AY39" s="91"/>
      <c r="AZ39" s="91"/>
      <c r="BA39" s="91"/>
      <c r="BB39" s="91"/>
      <c r="BC39" s="91"/>
      <c r="BD39" s="96"/>
      <c r="BE39" s="96"/>
      <c r="BF39" s="96"/>
      <c r="BG39" s="96"/>
      <c r="BH39" s="96"/>
      <c r="BI39" s="96"/>
      <c r="BJ39" s="96"/>
      <c r="BK39" s="96"/>
      <c r="BL39" s="96"/>
      <c r="BM39" s="96"/>
      <c r="BN39" s="96"/>
      <c r="BO39" s="96"/>
      <c r="BP39" s="96"/>
      <c r="BQ39" s="96"/>
      <c r="BR39" s="96"/>
      <c r="BS39" s="96"/>
      <c r="BT39" s="89"/>
      <c r="BU39" s="89"/>
      <c r="BV39" s="89"/>
      <c r="BW39" s="89"/>
      <c r="BX39" s="2"/>
      <c r="BY39" s="2"/>
      <c r="BZ39" s="2"/>
    </row>
    <row r="40" spans="23:78" ht="12" customHeight="1" x14ac:dyDescent="0.2">
      <c r="W40" t="str">
        <f t="shared" si="0"/>
        <v>98799999999991</v>
      </c>
      <c r="Z40">
        <f t="shared" si="1"/>
        <v>1</v>
      </c>
      <c r="AA40" s="91"/>
      <c r="AB40" s="91"/>
      <c r="AC40" s="91"/>
      <c r="AD40" s="91"/>
      <c r="AE40" s="91"/>
      <c r="AF40" s="99"/>
      <c r="AG40" s="99"/>
      <c r="AH40" s="99"/>
      <c r="AI40" s="99"/>
      <c r="AJ40" s="99"/>
      <c r="AK40" s="99"/>
      <c r="AL40" s="99"/>
      <c r="AM40" s="99"/>
      <c r="AN40" s="100"/>
      <c r="AO40" s="100"/>
      <c r="AP40" s="100"/>
      <c r="AQ40" s="100"/>
      <c r="AR40" s="100"/>
      <c r="AS40" s="100"/>
      <c r="AT40" s="100"/>
      <c r="AU40" s="100"/>
      <c r="AV40" s="91"/>
      <c r="AW40" s="91"/>
      <c r="AX40" s="91"/>
      <c r="AY40" s="91"/>
      <c r="AZ40" s="91"/>
      <c r="BA40" s="91"/>
      <c r="BB40" s="91"/>
      <c r="BC40" s="91"/>
      <c r="BD40" s="96"/>
      <c r="BE40" s="96"/>
      <c r="BF40" s="96"/>
      <c r="BG40" s="96"/>
      <c r="BH40" s="96"/>
      <c r="BI40" s="96"/>
      <c r="BJ40" s="96"/>
      <c r="BK40" s="96"/>
      <c r="BL40" s="96"/>
      <c r="BM40" s="96"/>
      <c r="BN40" s="96"/>
      <c r="BO40" s="96"/>
      <c r="BP40" s="96"/>
      <c r="BQ40" s="96"/>
      <c r="BR40" s="96"/>
      <c r="BS40" s="96"/>
      <c r="BT40" s="89"/>
      <c r="BU40" s="89"/>
      <c r="BV40" s="89"/>
      <c r="BW40" s="89"/>
      <c r="BX40" s="2"/>
      <c r="BY40" s="2"/>
      <c r="BZ40" s="2"/>
    </row>
    <row r="41" spans="23:78" ht="12" customHeight="1" x14ac:dyDescent="0.2">
      <c r="W41" t="str">
        <f t="shared" si="0"/>
        <v>98799999999991</v>
      </c>
      <c r="Z41">
        <f t="shared" si="1"/>
        <v>1</v>
      </c>
      <c r="AA41" s="91"/>
      <c r="AB41" s="91"/>
      <c r="AC41" s="91"/>
      <c r="AD41" s="91"/>
      <c r="AE41" s="91"/>
      <c r="AF41" s="99"/>
      <c r="AG41" s="99"/>
      <c r="AH41" s="99"/>
      <c r="AI41" s="99"/>
      <c r="AJ41" s="99"/>
      <c r="AK41" s="99"/>
      <c r="AL41" s="99"/>
      <c r="AM41" s="99"/>
      <c r="AN41" s="100"/>
      <c r="AO41" s="100"/>
      <c r="AP41" s="100"/>
      <c r="AQ41" s="100"/>
      <c r="AR41" s="100"/>
      <c r="AS41" s="100"/>
      <c r="AT41" s="100"/>
      <c r="AU41" s="100"/>
      <c r="AV41" s="91"/>
      <c r="AW41" s="91"/>
      <c r="AX41" s="91"/>
      <c r="AY41" s="91"/>
      <c r="AZ41" s="91"/>
      <c r="BA41" s="91"/>
      <c r="BB41" s="91"/>
      <c r="BC41" s="91"/>
      <c r="BD41" s="96"/>
      <c r="BE41" s="96"/>
      <c r="BF41" s="96"/>
      <c r="BG41" s="96"/>
      <c r="BH41" s="96"/>
      <c r="BI41" s="96"/>
      <c r="BJ41" s="96"/>
      <c r="BK41" s="96"/>
      <c r="BL41" s="96"/>
      <c r="BM41" s="96"/>
      <c r="BN41" s="96"/>
      <c r="BO41" s="96"/>
      <c r="BP41" s="96"/>
      <c r="BQ41" s="96"/>
      <c r="BR41" s="96"/>
      <c r="BS41" s="96"/>
      <c r="BT41" s="89"/>
      <c r="BU41" s="89"/>
      <c r="BV41" s="89"/>
      <c r="BW41" s="89"/>
      <c r="BX41" s="2"/>
      <c r="BY41" s="2"/>
      <c r="BZ41" s="2"/>
    </row>
    <row r="42" spans="23:78" ht="12" customHeight="1" x14ac:dyDescent="0.2">
      <c r="W42" t="str">
        <f t="shared" si="0"/>
        <v>98799999999991</v>
      </c>
      <c r="Z42">
        <f t="shared" si="1"/>
        <v>1</v>
      </c>
      <c r="AA42" s="91"/>
      <c r="AB42" s="91"/>
      <c r="AC42" s="91"/>
      <c r="AD42" s="91"/>
      <c r="AE42" s="91"/>
      <c r="AF42" s="99"/>
      <c r="AG42" s="99"/>
      <c r="AH42" s="99"/>
      <c r="AI42" s="99"/>
      <c r="AJ42" s="99"/>
      <c r="AK42" s="99"/>
      <c r="AL42" s="99"/>
      <c r="AM42" s="99"/>
      <c r="AN42" s="100"/>
      <c r="AO42" s="100"/>
      <c r="AP42" s="100"/>
      <c r="AQ42" s="100"/>
      <c r="AR42" s="100"/>
      <c r="AS42" s="100"/>
      <c r="AT42" s="100"/>
      <c r="AU42" s="100"/>
      <c r="AV42" s="91"/>
      <c r="AW42" s="91"/>
      <c r="AX42" s="91"/>
      <c r="AY42" s="91"/>
      <c r="AZ42" s="91"/>
      <c r="BA42" s="91"/>
      <c r="BB42" s="91"/>
      <c r="BC42" s="91"/>
      <c r="BD42" s="96"/>
      <c r="BE42" s="96"/>
      <c r="BF42" s="96"/>
      <c r="BG42" s="96"/>
      <c r="BH42" s="96"/>
      <c r="BI42" s="96"/>
      <c r="BJ42" s="96"/>
      <c r="BK42" s="96"/>
      <c r="BL42" s="96"/>
      <c r="BM42" s="96"/>
      <c r="BN42" s="96"/>
      <c r="BO42" s="96"/>
      <c r="BP42" s="96"/>
      <c r="BQ42" s="96"/>
      <c r="BR42" s="96"/>
      <c r="BS42" s="96"/>
      <c r="BT42" s="89"/>
      <c r="BU42" s="89"/>
      <c r="BV42" s="89"/>
      <c r="BW42" s="89"/>
      <c r="BX42" s="2"/>
      <c r="BY42" s="2"/>
      <c r="BZ42" s="2"/>
    </row>
    <row r="43" spans="23:78" ht="12" customHeight="1" x14ac:dyDescent="0.2">
      <c r="W43" t="str">
        <f t="shared" si="0"/>
        <v>98799999999991</v>
      </c>
      <c r="Z43">
        <f t="shared" si="1"/>
        <v>1</v>
      </c>
      <c r="AA43" s="91"/>
      <c r="AB43" s="91"/>
      <c r="AC43" s="91"/>
      <c r="AD43" s="91"/>
      <c r="AE43" s="91"/>
      <c r="AF43" s="99"/>
      <c r="AG43" s="99"/>
      <c r="AH43" s="99"/>
      <c r="AI43" s="99"/>
      <c r="AJ43" s="99"/>
      <c r="AK43" s="99"/>
      <c r="AL43" s="99"/>
      <c r="AM43" s="99"/>
      <c r="AN43" s="100"/>
      <c r="AO43" s="100"/>
      <c r="AP43" s="100"/>
      <c r="AQ43" s="100"/>
      <c r="AR43" s="100"/>
      <c r="AS43" s="100"/>
      <c r="AT43" s="100"/>
      <c r="AU43" s="100"/>
      <c r="AV43" s="91"/>
      <c r="AW43" s="91"/>
      <c r="AX43" s="91"/>
      <c r="AY43" s="91"/>
      <c r="AZ43" s="91"/>
      <c r="BA43" s="91"/>
      <c r="BB43" s="91"/>
      <c r="BC43" s="91"/>
      <c r="BD43" s="96"/>
      <c r="BE43" s="96"/>
      <c r="BF43" s="96"/>
      <c r="BG43" s="96"/>
      <c r="BH43" s="96"/>
      <c r="BI43" s="96"/>
      <c r="BJ43" s="96"/>
      <c r="BK43" s="96"/>
      <c r="BL43" s="96"/>
      <c r="BM43" s="96"/>
      <c r="BN43" s="96"/>
      <c r="BO43" s="96"/>
      <c r="BP43" s="96"/>
      <c r="BQ43" s="96"/>
      <c r="BR43" s="96"/>
      <c r="BS43" s="96"/>
      <c r="BT43" s="89"/>
      <c r="BU43" s="89"/>
      <c r="BV43" s="89"/>
      <c r="BW43" s="89"/>
      <c r="BX43" s="2"/>
      <c r="BY43" s="2"/>
      <c r="BZ43" s="2"/>
    </row>
    <row r="44" spans="23:78" ht="12" customHeight="1" x14ac:dyDescent="0.2">
      <c r="W44" t="str">
        <f t="shared" si="0"/>
        <v>98799999999991</v>
      </c>
      <c r="Z44">
        <f t="shared" si="1"/>
        <v>1</v>
      </c>
      <c r="AA44" s="91"/>
      <c r="AB44" s="91"/>
      <c r="AC44" s="91"/>
      <c r="AD44" s="91"/>
      <c r="AE44" s="91"/>
      <c r="AF44" s="99"/>
      <c r="AG44" s="99"/>
      <c r="AH44" s="99"/>
      <c r="AI44" s="99"/>
      <c r="AJ44" s="99"/>
      <c r="AK44" s="99"/>
      <c r="AL44" s="99"/>
      <c r="AM44" s="99"/>
      <c r="AN44" s="100"/>
      <c r="AO44" s="100"/>
      <c r="AP44" s="100"/>
      <c r="AQ44" s="100"/>
      <c r="AR44" s="100"/>
      <c r="AS44" s="100"/>
      <c r="AT44" s="100"/>
      <c r="AU44" s="100"/>
      <c r="AV44" s="91"/>
      <c r="AW44" s="91"/>
      <c r="AX44" s="91"/>
      <c r="AY44" s="91"/>
      <c r="AZ44" s="91"/>
      <c r="BA44" s="91"/>
      <c r="BB44" s="91"/>
      <c r="BC44" s="91"/>
      <c r="BD44" s="96"/>
      <c r="BE44" s="96"/>
      <c r="BF44" s="96"/>
      <c r="BG44" s="96"/>
      <c r="BH44" s="96"/>
      <c r="BI44" s="96"/>
      <c r="BJ44" s="96"/>
      <c r="BK44" s="96"/>
      <c r="BL44" s="96"/>
      <c r="BM44" s="96"/>
      <c r="BN44" s="96"/>
      <c r="BO44" s="96"/>
      <c r="BP44" s="96"/>
      <c r="BQ44" s="96"/>
      <c r="BR44" s="96"/>
      <c r="BS44" s="96"/>
      <c r="BT44" s="89"/>
      <c r="BU44" s="89"/>
      <c r="BV44" s="89"/>
      <c r="BW44" s="89"/>
      <c r="BX44" s="2"/>
      <c r="BY44" s="2"/>
      <c r="BZ44" s="2"/>
    </row>
    <row r="45" spans="23:78" ht="12" customHeight="1" x14ac:dyDescent="0.2">
      <c r="W45" t="str">
        <f t="shared" si="0"/>
        <v>98799999999991</v>
      </c>
      <c r="Z45">
        <f t="shared" si="1"/>
        <v>1</v>
      </c>
      <c r="AA45" s="91"/>
      <c r="AB45" s="91"/>
      <c r="AC45" s="91"/>
      <c r="AD45" s="91"/>
      <c r="AE45" s="91"/>
      <c r="AF45" s="99"/>
      <c r="AG45" s="99"/>
      <c r="AH45" s="99"/>
      <c r="AI45" s="99"/>
      <c r="AJ45" s="99"/>
      <c r="AK45" s="99"/>
      <c r="AL45" s="99"/>
      <c r="AM45" s="99"/>
      <c r="AN45" s="100"/>
      <c r="AO45" s="100"/>
      <c r="AP45" s="100"/>
      <c r="AQ45" s="100"/>
      <c r="AR45" s="100"/>
      <c r="AS45" s="100"/>
      <c r="AT45" s="100"/>
      <c r="AU45" s="100"/>
      <c r="AV45" s="91"/>
      <c r="AW45" s="91"/>
      <c r="AX45" s="91"/>
      <c r="AY45" s="91"/>
      <c r="AZ45" s="91"/>
      <c r="BA45" s="91"/>
      <c r="BB45" s="91"/>
      <c r="BC45" s="91"/>
      <c r="BD45" s="96"/>
      <c r="BE45" s="96"/>
      <c r="BF45" s="96"/>
      <c r="BG45" s="96"/>
      <c r="BH45" s="96"/>
      <c r="BI45" s="96"/>
      <c r="BJ45" s="96"/>
      <c r="BK45" s="96"/>
      <c r="BL45" s="96"/>
      <c r="BM45" s="96"/>
      <c r="BN45" s="96"/>
      <c r="BO45" s="96"/>
      <c r="BP45" s="96"/>
      <c r="BQ45" s="96"/>
      <c r="BR45" s="96"/>
      <c r="BS45" s="96"/>
      <c r="BT45" s="89"/>
      <c r="BU45" s="89"/>
      <c r="BV45" s="89"/>
      <c r="BW45" s="89"/>
      <c r="BX45" s="2"/>
      <c r="BY45" s="2"/>
      <c r="BZ45" s="2"/>
    </row>
    <row r="46" spans="23:78" ht="12" customHeight="1" x14ac:dyDescent="0.2">
      <c r="W46" t="str">
        <f t="shared" si="0"/>
        <v>98799999999991</v>
      </c>
      <c r="Z46">
        <f t="shared" si="1"/>
        <v>1</v>
      </c>
      <c r="AA46" s="91"/>
      <c r="AB46" s="91"/>
      <c r="AC46" s="91"/>
      <c r="AD46" s="91"/>
      <c r="AE46" s="91"/>
      <c r="AF46" s="99"/>
      <c r="AG46" s="99"/>
      <c r="AH46" s="99"/>
      <c r="AI46" s="99"/>
      <c r="AJ46" s="99"/>
      <c r="AK46" s="99"/>
      <c r="AL46" s="99"/>
      <c r="AM46" s="99"/>
      <c r="AN46" s="100"/>
      <c r="AO46" s="100"/>
      <c r="AP46" s="100"/>
      <c r="AQ46" s="100"/>
      <c r="AR46" s="100"/>
      <c r="AS46" s="100"/>
      <c r="AT46" s="100"/>
      <c r="AU46" s="100"/>
      <c r="AV46" s="91"/>
      <c r="AW46" s="91"/>
      <c r="AX46" s="91"/>
      <c r="AY46" s="91"/>
      <c r="AZ46" s="91"/>
      <c r="BA46" s="91"/>
      <c r="BB46" s="91"/>
      <c r="BC46" s="91"/>
      <c r="BD46" s="96"/>
      <c r="BE46" s="96"/>
      <c r="BF46" s="96"/>
      <c r="BG46" s="96"/>
      <c r="BH46" s="96"/>
      <c r="BI46" s="96"/>
      <c r="BJ46" s="96"/>
      <c r="BK46" s="96"/>
      <c r="BL46" s="96"/>
      <c r="BM46" s="96"/>
      <c r="BN46" s="96"/>
      <c r="BO46" s="96"/>
      <c r="BP46" s="96"/>
      <c r="BQ46" s="96"/>
      <c r="BR46" s="96"/>
      <c r="BS46" s="96"/>
      <c r="BT46" s="89"/>
      <c r="BU46" s="89"/>
      <c r="BV46" s="89"/>
      <c r="BW46" s="89"/>
      <c r="BX46" s="2"/>
      <c r="BY46" s="2"/>
      <c r="BZ46" s="2"/>
    </row>
    <row r="47" spans="23:78" x14ac:dyDescent="0.2">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89"/>
      <c r="BU47" s="89"/>
      <c r="BV47" s="89"/>
      <c r="BW47" s="89"/>
      <c r="BX47" s="2"/>
      <c r="BY47" s="2"/>
      <c r="BZ47" s="2"/>
    </row>
    <row r="48" spans="23:78" x14ac:dyDescent="0.2">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89"/>
      <c r="BU48" s="89"/>
      <c r="BV48" s="89"/>
      <c r="BW48" s="89"/>
      <c r="BX48" s="2"/>
      <c r="BY48" s="2"/>
      <c r="BZ48" s="2"/>
    </row>
    <row r="49" spans="23:78" ht="12.75" x14ac:dyDescent="0.2">
      <c r="W49" s="65">
        <v>9879999999998</v>
      </c>
      <c r="AA49" s="91"/>
      <c r="AB49" s="91"/>
      <c r="AC49" s="91"/>
      <c r="AD49" s="91"/>
      <c r="AE49" s="58"/>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89"/>
      <c r="BU49" s="89"/>
      <c r="BV49" s="89"/>
      <c r="BW49" s="89"/>
      <c r="BX49" s="2"/>
      <c r="BY49" s="2"/>
      <c r="BZ49" s="2"/>
    </row>
    <row r="50" spans="23:78" ht="15" x14ac:dyDescent="0.25">
      <c r="AA50" s="91"/>
      <c r="AB50" s="91"/>
      <c r="AC50" s="91"/>
      <c r="AD50" s="91"/>
      <c r="AE50" s="91"/>
      <c r="AF50" s="98"/>
      <c r="AG50" s="98"/>
      <c r="AH50" s="98"/>
      <c r="AI50" s="98"/>
      <c r="AJ50" s="98"/>
      <c r="AK50" s="98"/>
      <c r="AL50" s="98"/>
      <c r="AM50" s="98"/>
      <c r="AN50" s="98"/>
      <c r="AO50" s="98"/>
      <c r="AP50" s="98"/>
      <c r="AQ50" s="98"/>
      <c r="AR50" s="98"/>
      <c r="AS50" s="98"/>
      <c r="AT50" s="98"/>
      <c r="AU50" s="98"/>
      <c r="AV50" s="91"/>
      <c r="AW50" s="91"/>
      <c r="AX50" s="91"/>
      <c r="AY50" s="91"/>
      <c r="AZ50" s="91"/>
      <c r="BA50" s="91"/>
      <c r="BB50" s="91"/>
      <c r="BC50" s="91"/>
      <c r="BD50" s="98"/>
      <c r="BE50" s="98"/>
      <c r="BF50" s="98"/>
      <c r="BG50" s="98"/>
      <c r="BH50" s="98"/>
      <c r="BI50" s="98"/>
      <c r="BJ50" s="98"/>
      <c r="BK50" s="98"/>
      <c r="BL50" s="98"/>
      <c r="BM50" s="98"/>
      <c r="BN50" s="98"/>
      <c r="BO50" s="98"/>
      <c r="BP50" s="98"/>
      <c r="BQ50" s="98"/>
      <c r="BR50" s="98"/>
      <c r="BS50" s="98"/>
      <c r="BT50" s="89"/>
      <c r="BU50" s="89"/>
      <c r="BV50" s="89"/>
      <c r="BW50" s="89"/>
      <c r="BX50" s="2"/>
      <c r="BY50" s="2"/>
      <c r="BZ50" s="2"/>
    </row>
    <row r="51" spans="23:78" ht="12" customHeight="1" x14ac:dyDescent="0.2">
      <c r="AA51" s="91"/>
      <c r="AB51" s="91"/>
      <c r="AC51" s="91"/>
      <c r="AD51" s="91"/>
      <c r="AE51" s="91"/>
      <c r="AF51" s="99"/>
      <c r="AG51" s="99"/>
      <c r="AH51" s="99"/>
      <c r="AI51" s="99"/>
      <c r="AJ51" s="99"/>
      <c r="AK51" s="99"/>
      <c r="AL51" s="99"/>
      <c r="AM51" s="99"/>
      <c r="AN51" s="99"/>
      <c r="AO51" s="99"/>
      <c r="AP51" s="99"/>
      <c r="AQ51" s="99"/>
      <c r="AR51" s="99"/>
      <c r="AS51" s="99"/>
      <c r="AT51" s="99"/>
      <c r="AU51" s="99"/>
      <c r="AV51" s="91"/>
      <c r="AW51" s="91"/>
      <c r="AX51" s="91"/>
      <c r="AY51" s="91"/>
      <c r="AZ51" s="91"/>
      <c r="BA51" s="91"/>
      <c r="BB51" s="91"/>
      <c r="BC51" s="91"/>
      <c r="BD51" s="96"/>
      <c r="BE51" s="96"/>
      <c r="BF51" s="96"/>
      <c r="BG51" s="96"/>
      <c r="BH51" s="96"/>
      <c r="BI51" s="96"/>
      <c r="BJ51" s="96"/>
      <c r="BK51" s="96"/>
      <c r="BL51" s="96"/>
      <c r="BM51" s="96"/>
      <c r="BN51" s="96"/>
      <c r="BO51" s="96"/>
      <c r="BP51" s="96"/>
      <c r="BQ51" s="96"/>
      <c r="BR51" s="96"/>
      <c r="BS51" s="96"/>
      <c r="BT51" s="89"/>
      <c r="BU51" s="89"/>
      <c r="BV51" s="89"/>
      <c r="BW51" s="89"/>
      <c r="BX51" s="2"/>
      <c r="BY51" s="2"/>
      <c r="BZ51" s="2"/>
    </row>
    <row r="52" spans="23:78" ht="12" customHeight="1" x14ac:dyDescent="0.2">
      <c r="W52" t="str">
        <f t="shared" ref="W52:W62" si="2">CONCATENATE($W$49,Z52)</f>
        <v>98799999999981</v>
      </c>
      <c r="Z52">
        <f>IF(AND($AR$26&gt;=AF52,$AR$26&lt;=AJ52),1,0)</f>
        <v>1</v>
      </c>
      <c r="AA52" s="91"/>
      <c r="AB52" s="91"/>
      <c r="AC52" s="91"/>
      <c r="AD52" s="91"/>
      <c r="AE52" s="91"/>
      <c r="AF52" s="99"/>
      <c r="AG52" s="99"/>
      <c r="AH52" s="99"/>
      <c r="AI52" s="99"/>
      <c r="AJ52" s="99"/>
      <c r="AK52" s="99"/>
      <c r="AL52" s="99"/>
      <c r="AM52" s="99"/>
      <c r="AN52" s="100"/>
      <c r="AO52" s="100"/>
      <c r="AP52" s="100"/>
      <c r="AQ52" s="100"/>
      <c r="AR52" s="100"/>
      <c r="AS52" s="100"/>
      <c r="AT52" s="100"/>
      <c r="AU52" s="100"/>
      <c r="AV52" s="91"/>
      <c r="AW52" s="91"/>
      <c r="AX52" s="91"/>
      <c r="AY52" s="91"/>
      <c r="AZ52" s="91"/>
      <c r="BA52" s="91"/>
      <c r="BB52" s="91"/>
      <c r="BC52" s="91"/>
      <c r="BD52" s="96"/>
      <c r="BE52" s="96"/>
      <c r="BF52" s="96"/>
      <c r="BG52" s="96"/>
      <c r="BH52" s="96"/>
      <c r="BI52" s="96"/>
      <c r="BJ52" s="96"/>
      <c r="BK52" s="96"/>
      <c r="BL52" s="96"/>
      <c r="BM52" s="96"/>
      <c r="BN52" s="96"/>
      <c r="BO52" s="96"/>
      <c r="BP52" s="96"/>
      <c r="BQ52" s="96"/>
      <c r="BR52" s="96"/>
      <c r="BS52" s="96"/>
      <c r="BT52" s="89"/>
      <c r="BU52" s="89"/>
      <c r="BV52" s="89"/>
      <c r="BW52" s="89"/>
      <c r="BX52" s="2"/>
      <c r="BY52" s="2"/>
      <c r="BZ52" s="2"/>
    </row>
    <row r="53" spans="23:78" ht="12" customHeight="1" x14ac:dyDescent="0.2">
      <c r="W53" t="str">
        <f t="shared" si="2"/>
        <v>98799999999981</v>
      </c>
      <c r="Z53">
        <f t="shared" ref="Z53:Z62" si="3">IF(AND($AR$26&gt;=AF53,$AR$26&lt;=AJ53),1,0)</f>
        <v>1</v>
      </c>
      <c r="AA53" s="91"/>
      <c r="AB53" s="91"/>
      <c r="AC53" s="91"/>
      <c r="AD53" s="91"/>
      <c r="AE53" s="91"/>
      <c r="AF53" s="99"/>
      <c r="AG53" s="99"/>
      <c r="AH53" s="99"/>
      <c r="AI53" s="99"/>
      <c r="AJ53" s="99"/>
      <c r="AK53" s="99"/>
      <c r="AL53" s="99"/>
      <c r="AM53" s="99"/>
      <c r="AN53" s="100"/>
      <c r="AO53" s="100"/>
      <c r="AP53" s="100"/>
      <c r="AQ53" s="100"/>
      <c r="AR53" s="100"/>
      <c r="AS53" s="100"/>
      <c r="AT53" s="100"/>
      <c r="AU53" s="100"/>
      <c r="AV53" s="91"/>
      <c r="AW53" s="91"/>
      <c r="AX53" s="91"/>
      <c r="AY53" s="91"/>
      <c r="AZ53" s="91"/>
      <c r="BA53" s="91"/>
      <c r="BB53" s="91"/>
      <c r="BC53" s="91"/>
      <c r="BD53" s="96"/>
      <c r="BE53" s="96"/>
      <c r="BF53" s="96"/>
      <c r="BG53" s="96"/>
      <c r="BH53" s="96"/>
      <c r="BI53" s="96"/>
      <c r="BJ53" s="96"/>
      <c r="BK53" s="96"/>
      <c r="BL53" s="96"/>
      <c r="BM53" s="96"/>
      <c r="BN53" s="96"/>
      <c r="BO53" s="96"/>
      <c r="BP53" s="96"/>
      <c r="BQ53" s="96"/>
      <c r="BR53" s="96"/>
      <c r="BS53" s="96"/>
      <c r="BT53" s="89"/>
      <c r="BU53" s="89"/>
      <c r="BV53" s="89"/>
      <c r="BW53" s="89"/>
      <c r="BX53" s="2"/>
      <c r="BY53" s="2"/>
      <c r="BZ53" s="2"/>
    </row>
    <row r="54" spans="23:78" ht="12" customHeight="1" x14ac:dyDescent="0.2">
      <c r="W54" t="str">
        <f t="shared" si="2"/>
        <v>98799999999981</v>
      </c>
      <c r="Z54">
        <f t="shared" si="3"/>
        <v>1</v>
      </c>
      <c r="AA54" s="91"/>
      <c r="AB54" s="91"/>
      <c r="AC54" s="91"/>
      <c r="AD54" s="91"/>
      <c r="AE54" s="91"/>
      <c r="AF54" s="99"/>
      <c r="AG54" s="99"/>
      <c r="AH54" s="99"/>
      <c r="AI54" s="99"/>
      <c r="AJ54" s="99"/>
      <c r="AK54" s="99"/>
      <c r="AL54" s="99"/>
      <c r="AM54" s="99"/>
      <c r="AN54" s="100"/>
      <c r="AO54" s="100"/>
      <c r="AP54" s="100"/>
      <c r="AQ54" s="100"/>
      <c r="AR54" s="100"/>
      <c r="AS54" s="100"/>
      <c r="AT54" s="100"/>
      <c r="AU54" s="100"/>
      <c r="AV54" s="91"/>
      <c r="AW54" s="91"/>
      <c r="AX54" s="91"/>
      <c r="AY54" s="91"/>
      <c r="AZ54" s="91"/>
      <c r="BA54" s="91"/>
      <c r="BB54" s="91"/>
      <c r="BC54" s="91"/>
      <c r="BD54" s="96"/>
      <c r="BE54" s="96"/>
      <c r="BF54" s="96"/>
      <c r="BG54" s="96"/>
      <c r="BH54" s="96"/>
      <c r="BI54" s="96"/>
      <c r="BJ54" s="96"/>
      <c r="BK54" s="96"/>
      <c r="BL54" s="96"/>
      <c r="BM54" s="96"/>
      <c r="BN54" s="96"/>
      <c r="BO54" s="96"/>
      <c r="BP54" s="96"/>
      <c r="BQ54" s="96"/>
      <c r="BR54" s="96"/>
      <c r="BS54" s="96"/>
      <c r="BT54" s="89"/>
      <c r="BU54" s="89"/>
      <c r="BV54" s="89"/>
      <c r="BW54" s="89"/>
      <c r="BX54" s="2"/>
      <c r="BY54" s="2"/>
      <c r="BZ54" s="2"/>
    </row>
    <row r="55" spans="23:78" ht="12" customHeight="1" x14ac:dyDescent="0.2">
      <c r="W55" t="str">
        <f t="shared" si="2"/>
        <v>98799999999981</v>
      </c>
      <c r="Z55">
        <f t="shared" si="3"/>
        <v>1</v>
      </c>
      <c r="AA55" s="91"/>
      <c r="AB55" s="91"/>
      <c r="AC55" s="91"/>
      <c r="AD55" s="91"/>
      <c r="AE55" s="91"/>
      <c r="AF55" s="99"/>
      <c r="AG55" s="99"/>
      <c r="AH55" s="99"/>
      <c r="AI55" s="99"/>
      <c r="AJ55" s="99"/>
      <c r="AK55" s="99"/>
      <c r="AL55" s="99"/>
      <c r="AM55" s="99"/>
      <c r="AN55" s="100"/>
      <c r="AO55" s="100"/>
      <c r="AP55" s="100"/>
      <c r="AQ55" s="100"/>
      <c r="AR55" s="100"/>
      <c r="AS55" s="100"/>
      <c r="AT55" s="100"/>
      <c r="AU55" s="100"/>
      <c r="AV55" s="91"/>
      <c r="AW55" s="91"/>
      <c r="AX55" s="91"/>
      <c r="AY55" s="91"/>
      <c r="AZ55" s="91"/>
      <c r="BA55" s="91"/>
      <c r="BB55" s="91"/>
      <c r="BC55" s="91"/>
      <c r="BD55" s="96"/>
      <c r="BE55" s="96"/>
      <c r="BF55" s="96"/>
      <c r="BG55" s="96"/>
      <c r="BH55" s="96"/>
      <c r="BI55" s="96"/>
      <c r="BJ55" s="96"/>
      <c r="BK55" s="96"/>
      <c r="BL55" s="96"/>
      <c r="BM55" s="96"/>
      <c r="BN55" s="96"/>
      <c r="BO55" s="96"/>
      <c r="BP55" s="96"/>
      <c r="BQ55" s="96"/>
      <c r="BR55" s="96"/>
      <c r="BS55" s="96"/>
      <c r="BT55" s="89"/>
      <c r="BU55" s="89"/>
      <c r="BV55" s="89"/>
      <c r="BW55" s="89"/>
      <c r="BX55" s="2"/>
      <c r="BY55" s="2"/>
      <c r="BZ55" s="2"/>
    </row>
    <row r="56" spans="23:78" ht="12" customHeight="1" x14ac:dyDescent="0.2">
      <c r="W56" t="str">
        <f t="shared" si="2"/>
        <v>98799999999981</v>
      </c>
      <c r="Z56">
        <f t="shared" si="3"/>
        <v>1</v>
      </c>
      <c r="AA56" s="91"/>
      <c r="AB56" s="91"/>
      <c r="AC56" s="91"/>
      <c r="AD56" s="91"/>
      <c r="AE56" s="91"/>
      <c r="AF56" s="99"/>
      <c r="AG56" s="99"/>
      <c r="AH56" s="99"/>
      <c r="AI56" s="99"/>
      <c r="AJ56" s="99"/>
      <c r="AK56" s="99"/>
      <c r="AL56" s="99"/>
      <c r="AM56" s="99"/>
      <c r="AN56" s="100"/>
      <c r="AO56" s="100"/>
      <c r="AP56" s="100"/>
      <c r="AQ56" s="100"/>
      <c r="AR56" s="100"/>
      <c r="AS56" s="100"/>
      <c r="AT56" s="100"/>
      <c r="AU56" s="100"/>
      <c r="AV56" s="91"/>
      <c r="AW56" s="91"/>
      <c r="AX56" s="91"/>
      <c r="AY56" s="91"/>
      <c r="AZ56" s="91"/>
      <c r="BA56" s="91"/>
      <c r="BB56" s="91"/>
      <c r="BC56" s="91"/>
      <c r="BD56" s="96"/>
      <c r="BE56" s="96"/>
      <c r="BF56" s="96"/>
      <c r="BG56" s="96"/>
      <c r="BH56" s="96"/>
      <c r="BI56" s="96"/>
      <c r="BJ56" s="96"/>
      <c r="BK56" s="96"/>
      <c r="BL56" s="96"/>
      <c r="BM56" s="96"/>
      <c r="BN56" s="96"/>
      <c r="BO56" s="96"/>
      <c r="BP56" s="96"/>
      <c r="BQ56" s="96"/>
      <c r="BR56" s="96"/>
      <c r="BS56" s="96"/>
      <c r="BT56" s="89"/>
      <c r="BU56" s="89"/>
      <c r="BV56" s="89"/>
      <c r="BW56" s="89"/>
      <c r="BX56" s="2"/>
      <c r="BY56" s="2"/>
      <c r="BZ56" s="2"/>
    </row>
    <row r="57" spans="23:78" ht="12" customHeight="1" x14ac:dyDescent="0.2">
      <c r="W57" t="str">
        <f t="shared" si="2"/>
        <v>98799999999981</v>
      </c>
      <c r="Z57">
        <f t="shared" si="3"/>
        <v>1</v>
      </c>
      <c r="AA57" s="91"/>
      <c r="AB57" s="91"/>
      <c r="AC57" s="91"/>
      <c r="AD57" s="91"/>
      <c r="AE57" s="91"/>
      <c r="AF57" s="99"/>
      <c r="AG57" s="99"/>
      <c r="AH57" s="99"/>
      <c r="AI57" s="99"/>
      <c r="AJ57" s="99"/>
      <c r="AK57" s="99"/>
      <c r="AL57" s="99"/>
      <c r="AM57" s="99"/>
      <c r="AN57" s="100"/>
      <c r="AO57" s="100"/>
      <c r="AP57" s="100"/>
      <c r="AQ57" s="100"/>
      <c r="AR57" s="100"/>
      <c r="AS57" s="100"/>
      <c r="AT57" s="100"/>
      <c r="AU57" s="100"/>
      <c r="AV57" s="91"/>
      <c r="AW57" s="91"/>
      <c r="AX57" s="91"/>
      <c r="AY57" s="91"/>
      <c r="AZ57" s="91"/>
      <c r="BA57" s="91"/>
      <c r="BB57" s="91"/>
      <c r="BC57" s="91"/>
      <c r="BD57" s="96"/>
      <c r="BE57" s="96"/>
      <c r="BF57" s="96"/>
      <c r="BG57" s="96"/>
      <c r="BH57" s="96"/>
      <c r="BI57" s="96"/>
      <c r="BJ57" s="96"/>
      <c r="BK57" s="96"/>
      <c r="BL57" s="96"/>
      <c r="BM57" s="96"/>
      <c r="BN57" s="96"/>
      <c r="BO57" s="96"/>
      <c r="BP57" s="96"/>
      <c r="BQ57" s="96"/>
      <c r="BR57" s="96"/>
      <c r="BS57" s="96"/>
      <c r="BT57" s="89"/>
      <c r="BU57" s="89"/>
      <c r="BV57" s="89"/>
      <c r="BW57" s="89"/>
      <c r="BX57" s="2"/>
      <c r="BY57" s="2"/>
      <c r="BZ57" s="2"/>
    </row>
    <row r="58" spans="23:78" ht="12" customHeight="1" x14ac:dyDescent="0.2">
      <c r="W58" t="str">
        <f t="shared" si="2"/>
        <v>98799999999981</v>
      </c>
      <c r="Z58">
        <f t="shared" si="3"/>
        <v>1</v>
      </c>
      <c r="AA58" s="91"/>
      <c r="AB58" s="91"/>
      <c r="AC58" s="91"/>
      <c r="AD58" s="91"/>
      <c r="AE58" s="91"/>
      <c r="AF58" s="99"/>
      <c r="AG58" s="99"/>
      <c r="AH58" s="99"/>
      <c r="AI58" s="99"/>
      <c r="AJ58" s="99"/>
      <c r="AK58" s="99"/>
      <c r="AL58" s="99"/>
      <c r="AM58" s="99"/>
      <c r="AN58" s="100"/>
      <c r="AO58" s="100"/>
      <c r="AP58" s="100"/>
      <c r="AQ58" s="100"/>
      <c r="AR58" s="100"/>
      <c r="AS58" s="100"/>
      <c r="AT58" s="100"/>
      <c r="AU58" s="100"/>
      <c r="AV58" s="91"/>
      <c r="AW58" s="91"/>
      <c r="AX58" s="91"/>
      <c r="AY58" s="91"/>
      <c r="AZ58" s="91"/>
      <c r="BA58" s="91"/>
      <c r="BB58" s="91"/>
      <c r="BC58" s="91"/>
      <c r="BD58" s="96"/>
      <c r="BE58" s="96"/>
      <c r="BF58" s="96"/>
      <c r="BG58" s="96"/>
      <c r="BH58" s="96"/>
      <c r="BI58" s="96"/>
      <c r="BJ58" s="96"/>
      <c r="BK58" s="96"/>
      <c r="BL58" s="96"/>
      <c r="BM58" s="96"/>
      <c r="BN58" s="96"/>
      <c r="BO58" s="96"/>
      <c r="BP58" s="96"/>
      <c r="BQ58" s="96"/>
      <c r="BR58" s="96"/>
      <c r="BS58" s="96"/>
      <c r="BT58" s="89"/>
      <c r="BU58" s="89"/>
      <c r="BV58" s="89"/>
      <c r="BW58" s="89"/>
      <c r="BX58" s="2"/>
      <c r="BY58" s="2"/>
      <c r="BZ58" s="2"/>
    </row>
    <row r="59" spans="23:78" ht="12" customHeight="1" x14ac:dyDescent="0.2">
      <c r="W59" t="str">
        <f t="shared" si="2"/>
        <v>98799999999981</v>
      </c>
      <c r="Z59">
        <f t="shared" si="3"/>
        <v>1</v>
      </c>
      <c r="AA59" s="91"/>
      <c r="AB59" s="91"/>
      <c r="AC59" s="91"/>
      <c r="AD59" s="91"/>
      <c r="AE59" s="91"/>
      <c r="AF59" s="99"/>
      <c r="AG59" s="99"/>
      <c r="AH59" s="99"/>
      <c r="AI59" s="99"/>
      <c r="AJ59" s="99"/>
      <c r="AK59" s="99"/>
      <c r="AL59" s="99"/>
      <c r="AM59" s="99"/>
      <c r="AN59" s="100"/>
      <c r="AO59" s="100"/>
      <c r="AP59" s="100"/>
      <c r="AQ59" s="100"/>
      <c r="AR59" s="100"/>
      <c r="AS59" s="100"/>
      <c r="AT59" s="100"/>
      <c r="AU59" s="100"/>
      <c r="AV59" s="91"/>
      <c r="AW59" s="91"/>
      <c r="AX59" s="91"/>
      <c r="AY59" s="91"/>
      <c r="AZ59" s="91"/>
      <c r="BA59" s="91"/>
      <c r="BB59" s="91"/>
      <c r="BC59" s="91"/>
      <c r="BD59" s="96"/>
      <c r="BE59" s="96"/>
      <c r="BF59" s="96"/>
      <c r="BG59" s="96"/>
      <c r="BH59" s="96"/>
      <c r="BI59" s="96"/>
      <c r="BJ59" s="96"/>
      <c r="BK59" s="96"/>
      <c r="BL59" s="96"/>
      <c r="BM59" s="96"/>
      <c r="BN59" s="96"/>
      <c r="BO59" s="96"/>
      <c r="BP59" s="96"/>
      <c r="BQ59" s="96"/>
      <c r="BR59" s="96"/>
      <c r="BS59" s="96"/>
      <c r="BT59" s="89"/>
      <c r="BU59" s="89"/>
      <c r="BV59" s="89"/>
      <c r="BW59" s="89"/>
      <c r="BX59" s="2"/>
      <c r="BY59" s="2"/>
      <c r="BZ59" s="2"/>
    </row>
    <row r="60" spans="23:78" ht="12" customHeight="1" x14ac:dyDescent="0.2">
      <c r="W60" t="str">
        <f t="shared" si="2"/>
        <v>98799999999981</v>
      </c>
      <c r="Z60">
        <f t="shared" si="3"/>
        <v>1</v>
      </c>
      <c r="AA60" s="91"/>
      <c r="AB60" s="91"/>
      <c r="AC60" s="91"/>
      <c r="AD60" s="91"/>
      <c r="AE60" s="91"/>
      <c r="AF60" s="99"/>
      <c r="AG60" s="99"/>
      <c r="AH60" s="99"/>
      <c r="AI60" s="99"/>
      <c r="AJ60" s="99"/>
      <c r="AK60" s="99"/>
      <c r="AL60" s="99"/>
      <c r="AM60" s="99"/>
      <c r="AN60" s="100"/>
      <c r="AO60" s="100"/>
      <c r="AP60" s="100"/>
      <c r="AQ60" s="100"/>
      <c r="AR60" s="100"/>
      <c r="AS60" s="100"/>
      <c r="AT60" s="100"/>
      <c r="AU60" s="100"/>
      <c r="AV60" s="91"/>
      <c r="AW60" s="91"/>
      <c r="AX60" s="91"/>
      <c r="AY60" s="91"/>
      <c r="AZ60" s="91"/>
      <c r="BA60" s="91"/>
      <c r="BB60" s="91"/>
      <c r="BC60" s="91"/>
      <c r="BD60" s="96"/>
      <c r="BE60" s="96"/>
      <c r="BF60" s="96"/>
      <c r="BG60" s="96"/>
      <c r="BH60" s="96"/>
      <c r="BI60" s="96"/>
      <c r="BJ60" s="96"/>
      <c r="BK60" s="96"/>
      <c r="BL60" s="96"/>
      <c r="BM60" s="96"/>
      <c r="BN60" s="96"/>
      <c r="BO60" s="96"/>
      <c r="BP60" s="96"/>
      <c r="BQ60" s="96"/>
      <c r="BR60" s="96"/>
      <c r="BS60" s="96"/>
      <c r="BT60" s="89"/>
      <c r="BU60" s="89"/>
      <c r="BV60" s="89"/>
      <c r="BW60" s="89"/>
      <c r="BX60" s="2"/>
      <c r="BY60" s="2"/>
      <c r="BZ60" s="2"/>
    </row>
    <row r="61" spans="23:78" ht="12" customHeight="1" x14ac:dyDescent="0.2">
      <c r="W61" t="str">
        <f t="shared" si="2"/>
        <v>98799999999981</v>
      </c>
      <c r="Z61">
        <f t="shared" si="3"/>
        <v>1</v>
      </c>
      <c r="AA61" s="91"/>
      <c r="AB61" s="91"/>
      <c r="AC61" s="91"/>
      <c r="AD61" s="91"/>
      <c r="AE61" s="91"/>
      <c r="AF61" s="99"/>
      <c r="AG61" s="99"/>
      <c r="AH61" s="99"/>
      <c r="AI61" s="99"/>
      <c r="AJ61" s="99"/>
      <c r="AK61" s="99"/>
      <c r="AL61" s="99"/>
      <c r="AM61" s="99"/>
      <c r="AN61" s="100"/>
      <c r="AO61" s="100"/>
      <c r="AP61" s="100"/>
      <c r="AQ61" s="100"/>
      <c r="AR61" s="100"/>
      <c r="AS61" s="100"/>
      <c r="AT61" s="100"/>
      <c r="AU61" s="100"/>
      <c r="AV61" s="91"/>
      <c r="AW61" s="91"/>
      <c r="AX61" s="91"/>
      <c r="AY61" s="91"/>
      <c r="AZ61" s="91"/>
      <c r="BA61" s="91"/>
      <c r="BB61" s="91"/>
      <c r="BC61" s="91"/>
      <c r="BD61" s="96"/>
      <c r="BE61" s="96"/>
      <c r="BF61" s="96"/>
      <c r="BG61" s="96"/>
      <c r="BH61" s="96"/>
      <c r="BI61" s="96"/>
      <c r="BJ61" s="96"/>
      <c r="BK61" s="96"/>
      <c r="BL61" s="96"/>
      <c r="BM61" s="96"/>
      <c r="BN61" s="96"/>
      <c r="BO61" s="96"/>
      <c r="BP61" s="96"/>
      <c r="BQ61" s="96"/>
      <c r="BR61" s="96"/>
      <c r="BS61" s="96"/>
      <c r="BT61" s="89"/>
      <c r="BU61" s="89"/>
      <c r="BV61" s="89"/>
      <c r="BW61" s="89"/>
      <c r="BX61" s="2"/>
      <c r="BY61" s="2"/>
      <c r="BZ61" s="2"/>
    </row>
    <row r="62" spans="23:78" ht="12" customHeight="1" x14ac:dyDescent="0.2">
      <c r="W62" t="str">
        <f t="shared" si="2"/>
        <v>98799999999981</v>
      </c>
      <c r="Z62">
        <f t="shared" si="3"/>
        <v>1</v>
      </c>
      <c r="AA62" s="91"/>
      <c r="AB62" s="91"/>
      <c r="AC62" s="91"/>
      <c r="AD62" s="91"/>
      <c r="AE62" s="91"/>
      <c r="AF62" s="99"/>
      <c r="AG62" s="99"/>
      <c r="AH62" s="99"/>
      <c r="AI62" s="99"/>
      <c r="AJ62" s="99"/>
      <c r="AK62" s="99"/>
      <c r="AL62" s="99"/>
      <c r="AM62" s="99"/>
      <c r="AN62" s="100"/>
      <c r="AO62" s="100"/>
      <c r="AP62" s="100"/>
      <c r="AQ62" s="100"/>
      <c r="AR62" s="100"/>
      <c r="AS62" s="100"/>
      <c r="AT62" s="100"/>
      <c r="AU62" s="100"/>
      <c r="AV62" s="91"/>
      <c r="AW62" s="91"/>
      <c r="AX62" s="91"/>
      <c r="AY62" s="91"/>
      <c r="AZ62" s="91"/>
      <c r="BA62" s="91"/>
      <c r="BB62" s="91"/>
      <c r="BC62" s="91"/>
      <c r="BD62" s="96"/>
      <c r="BE62" s="96"/>
      <c r="BF62" s="96"/>
      <c r="BG62" s="96"/>
      <c r="BH62" s="96"/>
      <c r="BI62" s="96"/>
      <c r="BJ62" s="96"/>
      <c r="BK62" s="96"/>
      <c r="BL62" s="96"/>
      <c r="BM62" s="96"/>
      <c r="BN62" s="96"/>
      <c r="BO62" s="96"/>
      <c r="BP62" s="96"/>
      <c r="BQ62" s="96"/>
      <c r="BR62" s="96"/>
      <c r="BS62" s="96"/>
      <c r="BT62" s="89"/>
      <c r="BU62" s="89"/>
      <c r="BV62" s="89"/>
      <c r="BW62" s="89"/>
      <c r="BX62" s="2"/>
      <c r="BY62" s="2"/>
      <c r="BZ62" s="2"/>
    </row>
    <row r="63" spans="23:78" x14ac:dyDescent="0.2">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89"/>
      <c r="BU63" s="89"/>
      <c r="BV63" s="89"/>
      <c r="BW63" s="89"/>
      <c r="BX63" s="2"/>
      <c r="BY63" s="2"/>
      <c r="BZ63" s="2"/>
    </row>
    <row r="64" spans="23:78" x14ac:dyDescent="0.2">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89"/>
      <c r="BU64" s="89"/>
      <c r="BV64" s="89"/>
      <c r="BW64" s="89"/>
      <c r="BX64" s="2"/>
      <c r="BY64" s="2"/>
      <c r="BZ64" s="2"/>
    </row>
    <row r="65" spans="23:78" ht="12.75" x14ac:dyDescent="0.2">
      <c r="AA65" s="91"/>
      <c r="AB65" s="91"/>
      <c r="AC65" s="91"/>
      <c r="AD65" s="91"/>
      <c r="AE65" s="94"/>
      <c r="AF65" s="91"/>
      <c r="AG65" s="91"/>
      <c r="AH65" s="91"/>
      <c r="AI65" s="91"/>
      <c r="AJ65" s="91"/>
      <c r="AK65" s="91"/>
      <c r="AL65" s="91"/>
      <c r="AM65" s="91"/>
      <c r="AN65" s="91"/>
      <c r="AO65" s="91"/>
      <c r="AP65" s="91"/>
      <c r="AQ65" s="91"/>
      <c r="AR65" s="93"/>
      <c r="AS65" s="93"/>
      <c r="AT65" s="93"/>
      <c r="AU65" s="93"/>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89"/>
      <c r="BU65" s="89"/>
      <c r="BV65" s="89"/>
      <c r="BW65" s="89"/>
      <c r="BX65" s="2"/>
      <c r="BY65" s="2"/>
      <c r="BZ65" s="2"/>
    </row>
    <row r="66" spans="23:78" x14ac:dyDescent="0.2">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89"/>
      <c r="BU66" s="89"/>
      <c r="BV66" s="89"/>
      <c r="BW66" s="89"/>
      <c r="BX66" s="2"/>
      <c r="BY66" s="2"/>
      <c r="BZ66" s="2"/>
    </row>
    <row r="67" spans="23:78" ht="12.75" x14ac:dyDescent="0.2">
      <c r="W67" s="65">
        <v>9879999999997</v>
      </c>
      <c r="AA67" s="91"/>
      <c r="AB67" s="91"/>
      <c r="AC67" s="91"/>
      <c r="AD67" s="91"/>
      <c r="AE67" s="58"/>
      <c r="AF67" s="58"/>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89"/>
      <c r="BU67" s="89"/>
      <c r="BV67" s="89"/>
      <c r="BW67" s="89"/>
      <c r="BX67" s="2"/>
      <c r="BY67" s="2"/>
      <c r="BZ67" s="2"/>
    </row>
    <row r="68" spans="23:78" ht="15" customHeight="1" x14ac:dyDescent="0.25">
      <c r="AA68" s="91"/>
      <c r="AB68" s="91"/>
      <c r="AC68" s="91"/>
      <c r="AD68" s="91"/>
      <c r="AE68" s="91"/>
      <c r="AF68" s="98"/>
      <c r="AG68" s="98"/>
      <c r="AH68" s="98"/>
      <c r="AI68" s="98"/>
      <c r="AJ68" s="98"/>
      <c r="AK68" s="98"/>
      <c r="AL68" s="98"/>
      <c r="AM68" s="98"/>
      <c r="AN68" s="98"/>
      <c r="AO68" s="98"/>
      <c r="AP68" s="98"/>
      <c r="AQ68" s="98"/>
      <c r="AR68" s="98"/>
      <c r="AS68" s="98"/>
      <c r="AT68" s="98"/>
      <c r="AU68" s="98"/>
      <c r="AV68" s="91"/>
      <c r="AW68" s="91"/>
      <c r="AX68" s="91"/>
      <c r="AY68" s="91"/>
      <c r="AZ68" s="91"/>
      <c r="BA68" s="91"/>
      <c r="BB68" s="91"/>
      <c r="BC68" s="91"/>
      <c r="BD68" s="98"/>
      <c r="BE68" s="98"/>
      <c r="BF68" s="98"/>
      <c r="BG68" s="98"/>
      <c r="BH68" s="98"/>
      <c r="BI68" s="98"/>
      <c r="BJ68" s="98"/>
      <c r="BK68" s="98"/>
      <c r="BL68" s="98"/>
      <c r="BM68" s="98"/>
      <c r="BN68" s="98"/>
      <c r="BO68" s="98"/>
      <c r="BP68" s="98"/>
      <c r="BQ68" s="98"/>
      <c r="BR68" s="98"/>
      <c r="BS68" s="98"/>
      <c r="BT68" s="89"/>
      <c r="BU68" s="89"/>
      <c r="BV68" s="89"/>
      <c r="BW68" s="89"/>
      <c r="BX68" s="2"/>
      <c r="BY68" s="2"/>
      <c r="BZ68" s="2"/>
    </row>
    <row r="69" spans="23:78" ht="12" customHeight="1" x14ac:dyDescent="0.2">
      <c r="AA69" s="91"/>
      <c r="AB69" s="91"/>
      <c r="AC69" s="91"/>
      <c r="AD69" s="91"/>
      <c r="AE69" s="91"/>
      <c r="AF69" s="99"/>
      <c r="AG69" s="99"/>
      <c r="AH69" s="99"/>
      <c r="AI69" s="99"/>
      <c r="AJ69" s="99"/>
      <c r="AK69" s="99"/>
      <c r="AL69" s="99"/>
      <c r="AM69" s="99"/>
      <c r="AN69" s="99"/>
      <c r="AO69" s="99"/>
      <c r="AP69" s="99"/>
      <c r="AQ69" s="99"/>
      <c r="AR69" s="99"/>
      <c r="AS69" s="99"/>
      <c r="AT69" s="99"/>
      <c r="AU69" s="99"/>
      <c r="AV69" s="91"/>
      <c r="AW69" s="91"/>
      <c r="AX69" s="91"/>
      <c r="AY69" s="91"/>
      <c r="AZ69" s="91"/>
      <c r="BA69" s="91"/>
      <c r="BB69" s="91"/>
      <c r="BC69" s="91"/>
      <c r="BD69" s="96"/>
      <c r="BE69" s="96"/>
      <c r="BF69" s="96"/>
      <c r="BG69" s="96"/>
      <c r="BH69" s="96"/>
      <c r="BI69" s="96"/>
      <c r="BJ69" s="96"/>
      <c r="BK69" s="96"/>
      <c r="BL69" s="96"/>
      <c r="BM69" s="96"/>
      <c r="BN69" s="96"/>
      <c r="BO69" s="96"/>
      <c r="BP69" s="96"/>
      <c r="BQ69" s="96"/>
      <c r="BR69" s="96"/>
      <c r="BS69" s="96"/>
      <c r="BT69" s="89"/>
      <c r="BU69" s="89"/>
      <c r="BV69" s="89"/>
      <c r="BW69" s="89"/>
      <c r="BX69" s="2"/>
      <c r="BY69" s="2"/>
      <c r="BZ69" s="2"/>
    </row>
    <row r="70" spans="23:78" ht="12" customHeight="1" x14ac:dyDescent="0.2">
      <c r="W70" t="str">
        <f t="shared" ref="W70:W80" si="4">CONCATENATE($W$67,Z70)</f>
        <v>98799999999971</v>
      </c>
      <c r="Z70">
        <f>IF(AND($AR$26&gt;=AF70,$AR$26&lt;=AJ70),1,0)</f>
        <v>1</v>
      </c>
      <c r="AA70" s="91"/>
      <c r="AB70" s="91"/>
      <c r="AC70" s="91"/>
      <c r="AD70" s="91"/>
      <c r="AE70" s="91"/>
      <c r="AF70" s="99"/>
      <c r="AG70" s="99"/>
      <c r="AH70" s="99"/>
      <c r="AI70" s="99"/>
      <c r="AJ70" s="99"/>
      <c r="AK70" s="99"/>
      <c r="AL70" s="99"/>
      <c r="AM70" s="99"/>
      <c r="AN70" s="100"/>
      <c r="AO70" s="100"/>
      <c r="AP70" s="100"/>
      <c r="AQ70" s="100"/>
      <c r="AR70" s="100"/>
      <c r="AS70" s="100"/>
      <c r="AT70" s="100"/>
      <c r="AU70" s="100"/>
      <c r="AV70" s="91"/>
      <c r="AW70" s="91"/>
      <c r="AX70" s="91"/>
      <c r="AY70" s="91"/>
      <c r="AZ70" s="91"/>
      <c r="BA70" s="91"/>
      <c r="BB70" s="91"/>
      <c r="BC70" s="91"/>
      <c r="BD70" s="96"/>
      <c r="BE70" s="96"/>
      <c r="BF70" s="96"/>
      <c r="BG70" s="96"/>
      <c r="BH70" s="96"/>
      <c r="BI70" s="96"/>
      <c r="BJ70" s="96"/>
      <c r="BK70" s="96"/>
      <c r="BL70" s="96"/>
      <c r="BM70" s="96"/>
      <c r="BN70" s="96"/>
      <c r="BO70" s="96"/>
      <c r="BP70" s="96"/>
      <c r="BQ70" s="96"/>
      <c r="BR70" s="96"/>
      <c r="BS70" s="96"/>
      <c r="BT70" s="89"/>
      <c r="BU70" s="89"/>
      <c r="BV70" s="89"/>
      <c r="BW70" s="89"/>
      <c r="BX70" s="2"/>
      <c r="BY70" s="2"/>
      <c r="BZ70" s="2"/>
    </row>
    <row r="71" spans="23:78" ht="12" customHeight="1" x14ac:dyDescent="0.2">
      <c r="W71" t="str">
        <f t="shared" si="4"/>
        <v>98799999999971</v>
      </c>
      <c r="Z71">
        <f t="shared" ref="Z71:Z80" si="5">IF(AND($AR$26&gt;=AF71,$AR$26&lt;=AJ71),1,0)</f>
        <v>1</v>
      </c>
      <c r="AA71" s="91"/>
      <c r="AB71" s="91"/>
      <c r="AC71" s="91"/>
      <c r="AD71" s="91"/>
      <c r="AE71" s="91"/>
      <c r="AF71" s="99"/>
      <c r="AG71" s="99"/>
      <c r="AH71" s="99"/>
      <c r="AI71" s="99"/>
      <c r="AJ71" s="99"/>
      <c r="AK71" s="99"/>
      <c r="AL71" s="99"/>
      <c r="AM71" s="99"/>
      <c r="AN71" s="100"/>
      <c r="AO71" s="100"/>
      <c r="AP71" s="100"/>
      <c r="AQ71" s="100"/>
      <c r="AR71" s="100"/>
      <c r="AS71" s="100"/>
      <c r="AT71" s="100"/>
      <c r="AU71" s="100"/>
      <c r="AV71" s="91"/>
      <c r="AW71" s="91"/>
      <c r="AX71" s="91"/>
      <c r="AY71" s="91"/>
      <c r="AZ71" s="91"/>
      <c r="BA71" s="91"/>
      <c r="BB71" s="91"/>
      <c r="BC71" s="91"/>
      <c r="BD71" s="96"/>
      <c r="BE71" s="96"/>
      <c r="BF71" s="96"/>
      <c r="BG71" s="96"/>
      <c r="BH71" s="96"/>
      <c r="BI71" s="96"/>
      <c r="BJ71" s="96"/>
      <c r="BK71" s="96"/>
      <c r="BL71" s="96"/>
      <c r="BM71" s="96"/>
      <c r="BN71" s="96"/>
      <c r="BO71" s="96"/>
      <c r="BP71" s="96"/>
      <c r="BQ71" s="96"/>
      <c r="BR71" s="96"/>
      <c r="BS71" s="96"/>
      <c r="BT71" s="89"/>
      <c r="BU71" s="89"/>
      <c r="BV71" s="89"/>
      <c r="BW71" s="89"/>
      <c r="BX71" s="2"/>
      <c r="BY71" s="2"/>
      <c r="BZ71" s="2"/>
    </row>
    <row r="72" spans="23:78" ht="12" customHeight="1" x14ac:dyDescent="0.2">
      <c r="W72" t="str">
        <f t="shared" si="4"/>
        <v>98799999999971</v>
      </c>
      <c r="Z72">
        <f t="shared" si="5"/>
        <v>1</v>
      </c>
      <c r="AA72" s="91"/>
      <c r="AB72" s="91"/>
      <c r="AC72" s="91"/>
      <c r="AD72" s="91"/>
      <c r="AE72" s="91"/>
      <c r="AF72" s="99"/>
      <c r="AG72" s="99"/>
      <c r="AH72" s="99"/>
      <c r="AI72" s="99"/>
      <c r="AJ72" s="99"/>
      <c r="AK72" s="99"/>
      <c r="AL72" s="99"/>
      <c r="AM72" s="99"/>
      <c r="AN72" s="100"/>
      <c r="AO72" s="100"/>
      <c r="AP72" s="100"/>
      <c r="AQ72" s="100"/>
      <c r="AR72" s="100"/>
      <c r="AS72" s="100"/>
      <c r="AT72" s="100"/>
      <c r="AU72" s="100"/>
      <c r="AV72" s="91"/>
      <c r="AW72" s="91"/>
      <c r="AX72" s="91"/>
      <c r="AY72" s="91"/>
      <c r="AZ72" s="91"/>
      <c r="BA72" s="91"/>
      <c r="BB72" s="91"/>
      <c r="BC72" s="91"/>
      <c r="BD72" s="96"/>
      <c r="BE72" s="96"/>
      <c r="BF72" s="96"/>
      <c r="BG72" s="96"/>
      <c r="BH72" s="96"/>
      <c r="BI72" s="96"/>
      <c r="BJ72" s="96"/>
      <c r="BK72" s="96"/>
      <c r="BL72" s="96"/>
      <c r="BM72" s="96"/>
      <c r="BN72" s="96"/>
      <c r="BO72" s="96"/>
      <c r="BP72" s="96"/>
      <c r="BQ72" s="96"/>
      <c r="BR72" s="96"/>
      <c r="BS72" s="96"/>
      <c r="BT72" s="89"/>
      <c r="BU72" s="89"/>
      <c r="BV72" s="89"/>
      <c r="BW72" s="89"/>
      <c r="BX72" s="2"/>
      <c r="BY72" s="2"/>
      <c r="BZ72" s="2"/>
    </row>
    <row r="73" spans="23:78" ht="12" customHeight="1" x14ac:dyDescent="0.2">
      <c r="W73" t="str">
        <f t="shared" si="4"/>
        <v>98799999999971</v>
      </c>
      <c r="Z73">
        <f t="shared" si="5"/>
        <v>1</v>
      </c>
      <c r="AA73" s="91"/>
      <c r="AB73" s="91"/>
      <c r="AC73" s="91"/>
      <c r="AD73" s="91"/>
      <c r="AE73" s="91"/>
      <c r="AF73" s="99"/>
      <c r="AG73" s="99"/>
      <c r="AH73" s="99"/>
      <c r="AI73" s="99"/>
      <c r="AJ73" s="99"/>
      <c r="AK73" s="99"/>
      <c r="AL73" s="99"/>
      <c r="AM73" s="99"/>
      <c r="AN73" s="100"/>
      <c r="AO73" s="100"/>
      <c r="AP73" s="100"/>
      <c r="AQ73" s="100"/>
      <c r="AR73" s="100"/>
      <c r="AS73" s="100"/>
      <c r="AT73" s="100"/>
      <c r="AU73" s="100"/>
      <c r="AV73" s="91"/>
      <c r="AW73" s="91"/>
      <c r="AX73" s="91"/>
      <c r="AY73" s="91"/>
      <c r="AZ73" s="91"/>
      <c r="BA73" s="91"/>
      <c r="BB73" s="91"/>
      <c r="BC73" s="91"/>
      <c r="BD73" s="96"/>
      <c r="BE73" s="96"/>
      <c r="BF73" s="96"/>
      <c r="BG73" s="96"/>
      <c r="BH73" s="96"/>
      <c r="BI73" s="96"/>
      <c r="BJ73" s="96"/>
      <c r="BK73" s="96"/>
      <c r="BL73" s="96"/>
      <c r="BM73" s="96"/>
      <c r="BN73" s="96"/>
      <c r="BO73" s="96"/>
      <c r="BP73" s="96"/>
      <c r="BQ73" s="96"/>
      <c r="BR73" s="96"/>
      <c r="BS73" s="96"/>
      <c r="BT73" s="89"/>
      <c r="BU73" s="89"/>
      <c r="BV73" s="89"/>
      <c r="BW73" s="89"/>
      <c r="BX73" s="2"/>
      <c r="BY73" s="2"/>
      <c r="BZ73" s="2"/>
    </row>
    <row r="74" spans="23:78" ht="12" customHeight="1" x14ac:dyDescent="0.2">
      <c r="W74" t="str">
        <f t="shared" si="4"/>
        <v>98799999999971</v>
      </c>
      <c r="Z74">
        <f t="shared" si="5"/>
        <v>1</v>
      </c>
      <c r="AA74" s="91"/>
      <c r="AB74" s="91"/>
      <c r="AC74" s="91"/>
      <c r="AD74" s="91"/>
      <c r="AE74" s="91"/>
      <c r="AF74" s="99"/>
      <c r="AG74" s="99"/>
      <c r="AH74" s="99"/>
      <c r="AI74" s="99"/>
      <c r="AJ74" s="99"/>
      <c r="AK74" s="99"/>
      <c r="AL74" s="99"/>
      <c r="AM74" s="99"/>
      <c r="AN74" s="100"/>
      <c r="AO74" s="100"/>
      <c r="AP74" s="100"/>
      <c r="AQ74" s="100"/>
      <c r="AR74" s="100"/>
      <c r="AS74" s="100"/>
      <c r="AT74" s="100"/>
      <c r="AU74" s="100"/>
      <c r="AV74" s="91"/>
      <c r="AW74" s="91"/>
      <c r="AX74" s="91"/>
      <c r="AY74" s="91"/>
      <c r="AZ74" s="91"/>
      <c r="BA74" s="91"/>
      <c r="BB74" s="91"/>
      <c r="BC74" s="91"/>
      <c r="BD74" s="96"/>
      <c r="BE74" s="96"/>
      <c r="BF74" s="96"/>
      <c r="BG74" s="96"/>
      <c r="BH74" s="96"/>
      <c r="BI74" s="96"/>
      <c r="BJ74" s="96"/>
      <c r="BK74" s="96"/>
      <c r="BL74" s="96"/>
      <c r="BM74" s="96"/>
      <c r="BN74" s="96"/>
      <c r="BO74" s="96"/>
      <c r="BP74" s="96"/>
      <c r="BQ74" s="96"/>
      <c r="BR74" s="96"/>
      <c r="BS74" s="96"/>
      <c r="BT74" s="89"/>
      <c r="BU74" s="89"/>
      <c r="BV74" s="89"/>
      <c r="BW74" s="89"/>
      <c r="BX74" s="2"/>
      <c r="BY74" s="2"/>
      <c r="BZ74" s="2"/>
    </row>
    <row r="75" spans="23:78" ht="12" customHeight="1" x14ac:dyDescent="0.2">
      <c r="W75" t="str">
        <f t="shared" si="4"/>
        <v>98799999999971</v>
      </c>
      <c r="Z75">
        <f t="shared" si="5"/>
        <v>1</v>
      </c>
      <c r="AA75" s="91"/>
      <c r="AB75" s="91"/>
      <c r="AC75" s="91"/>
      <c r="AD75" s="91"/>
      <c r="AE75" s="91"/>
      <c r="AF75" s="99"/>
      <c r="AG75" s="99"/>
      <c r="AH75" s="99"/>
      <c r="AI75" s="99"/>
      <c r="AJ75" s="99"/>
      <c r="AK75" s="99"/>
      <c r="AL75" s="99"/>
      <c r="AM75" s="99"/>
      <c r="AN75" s="100"/>
      <c r="AO75" s="100"/>
      <c r="AP75" s="100"/>
      <c r="AQ75" s="100"/>
      <c r="AR75" s="100"/>
      <c r="AS75" s="100"/>
      <c r="AT75" s="100"/>
      <c r="AU75" s="100"/>
      <c r="AV75" s="91"/>
      <c r="AW75" s="91"/>
      <c r="AX75" s="91"/>
      <c r="AY75" s="91"/>
      <c r="AZ75" s="91"/>
      <c r="BA75" s="91"/>
      <c r="BB75" s="91"/>
      <c r="BC75" s="91"/>
      <c r="BD75" s="96"/>
      <c r="BE75" s="96"/>
      <c r="BF75" s="96"/>
      <c r="BG75" s="96"/>
      <c r="BH75" s="96"/>
      <c r="BI75" s="96"/>
      <c r="BJ75" s="96"/>
      <c r="BK75" s="96"/>
      <c r="BL75" s="96"/>
      <c r="BM75" s="96"/>
      <c r="BN75" s="96"/>
      <c r="BO75" s="96"/>
      <c r="BP75" s="96"/>
      <c r="BQ75" s="96"/>
      <c r="BR75" s="96"/>
      <c r="BS75" s="96"/>
      <c r="BT75" s="89"/>
      <c r="BU75" s="89"/>
      <c r="BV75" s="89"/>
      <c r="BW75" s="89"/>
      <c r="BX75" s="2"/>
      <c r="BY75" s="2"/>
      <c r="BZ75" s="2"/>
    </row>
    <row r="76" spans="23:78" ht="12" customHeight="1" x14ac:dyDescent="0.2">
      <c r="W76" t="str">
        <f t="shared" si="4"/>
        <v>98799999999971</v>
      </c>
      <c r="Z76">
        <f t="shared" si="5"/>
        <v>1</v>
      </c>
      <c r="AA76" s="91"/>
      <c r="AB76" s="91"/>
      <c r="AC76" s="91"/>
      <c r="AD76" s="91"/>
      <c r="AE76" s="91"/>
      <c r="AF76" s="99"/>
      <c r="AG76" s="99"/>
      <c r="AH76" s="99"/>
      <c r="AI76" s="99"/>
      <c r="AJ76" s="99"/>
      <c r="AK76" s="99"/>
      <c r="AL76" s="99"/>
      <c r="AM76" s="99"/>
      <c r="AN76" s="100"/>
      <c r="AO76" s="100"/>
      <c r="AP76" s="100"/>
      <c r="AQ76" s="100"/>
      <c r="AR76" s="100"/>
      <c r="AS76" s="100"/>
      <c r="AT76" s="100"/>
      <c r="AU76" s="100"/>
      <c r="AV76" s="91"/>
      <c r="AW76" s="91"/>
      <c r="AX76" s="91"/>
      <c r="AY76" s="91"/>
      <c r="AZ76" s="91"/>
      <c r="BA76" s="91"/>
      <c r="BB76" s="91"/>
      <c r="BC76" s="91"/>
      <c r="BD76" s="96"/>
      <c r="BE76" s="96"/>
      <c r="BF76" s="96"/>
      <c r="BG76" s="96"/>
      <c r="BH76" s="96"/>
      <c r="BI76" s="96"/>
      <c r="BJ76" s="96"/>
      <c r="BK76" s="96"/>
      <c r="BL76" s="96"/>
      <c r="BM76" s="96"/>
      <c r="BN76" s="96"/>
      <c r="BO76" s="96"/>
      <c r="BP76" s="96"/>
      <c r="BQ76" s="96"/>
      <c r="BR76" s="96"/>
      <c r="BS76" s="96"/>
      <c r="BT76" s="89"/>
      <c r="BU76" s="89"/>
      <c r="BV76" s="89"/>
      <c r="BW76" s="89"/>
      <c r="BX76" s="2"/>
      <c r="BY76" s="2"/>
      <c r="BZ76" s="2"/>
    </row>
    <row r="77" spans="23:78" ht="12" customHeight="1" x14ac:dyDescent="0.2">
      <c r="W77" t="str">
        <f t="shared" si="4"/>
        <v>98799999999971</v>
      </c>
      <c r="Z77">
        <f t="shared" si="5"/>
        <v>1</v>
      </c>
      <c r="AA77" s="91"/>
      <c r="AB77" s="91"/>
      <c r="AC77" s="91"/>
      <c r="AD77" s="91"/>
      <c r="AE77" s="91"/>
      <c r="AF77" s="99"/>
      <c r="AG77" s="99"/>
      <c r="AH77" s="99"/>
      <c r="AI77" s="99"/>
      <c r="AJ77" s="99"/>
      <c r="AK77" s="99"/>
      <c r="AL77" s="99"/>
      <c r="AM77" s="99"/>
      <c r="AN77" s="100"/>
      <c r="AO77" s="100"/>
      <c r="AP77" s="100"/>
      <c r="AQ77" s="100"/>
      <c r="AR77" s="100"/>
      <c r="AS77" s="100"/>
      <c r="AT77" s="100"/>
      <c r="AU77" s="100"/>
      <c r="AV77" s="91"/>
      <c r="AW77" s="91"/>
      <c r="AX77" s="91"/>
      <c r="AY77" s="91"/>
      <c r="AZ77" s="91"/>
      <c r="BA77" s="91"/>
      <c r="BB77" s="91"/>
      <c r="BC77" s="91"/>
      <c r="BD77" s="96"/>
      <c r="BE77" s="96"/>
      <c r="BF77" s="96"/>
      <c r="BG77" s="96"/>
      <c r="BH77" s="96"/>
      <c r="BI77" s="96"/>
      <c r="BJ77" s="96"/>
      <c r="BK77" s="96"/>
      <c r="BL77" s="96"/>
      <c r="BM77" s="96"/>
      <c r="BN77" s="96"/>
      <c r="BO77" s="96"/>
      <c r="BP77" s="96"/>
      <c r="BQ77" s="96"/>
      <c r="BR77" s="96"/>
      <c r="BS77" s="96"/>
      <c r="BT77" s="89"/>
      <c r="BU77" s="89"/>
      <c r="BV77" s="89"/>
      <c r="BW77" s="89"/>
      <c r="BX77" s="2"/>
      <c r="BY77" s="2"/>
      <c r="BZ77" s="2"/>
    </row>
    <row r="78" spans="23:78" ht="12" customHeight="1" x14ac:dyDescent="0.2">
      <c r="W78" t="str">
        <f t="shared" si="4"/>
        <v>98799999999971</v>
      </c>
      <c r="Z78">
        <f t="shared" si="5"/>
        <v>1</v>
      </c>
      <c r="AA78" s="91"/>
      <c r="AB78" s="91"/>
      <c r="AC78" s="91"/>
      <c r="AD78" s="91"/>
      <c r="AE78" s="91"/>
      <c r="AF78" s="99"/>
      <c r="AG78" s="99"/>
      <c r="AH78" s="99"/>
      <c r="AI78" s="99"/>
      <c r="AJ78" s="99"/>
      <c r="AK78" s="99"/>
      <c r="AL78" s="99"/>
      <c r="AM78" s="99"/>
      <c r="AN78" s="100"/>
      <c r="AO78" s="100"/>
      <c r="AP78" s="100"/>
      <c r="AQ78" s="100"/>
      <c r="AR78" s="100"/>
      <c r="AS78" s="100"/>
      <c r="AT78" s="100"/>
      <c r="AU78" s="100"/>
      <c r="AV78" s="91"/>
      <c r="AW78" s="91"/>
      <c r="AX78" s="91"/>
      <c r="AY78" s="91"/>
      <c r="AZ78" s="91"/>
      <c r="BA78" s="91"/>
      <c r="BB78" s="91"/>
      <c r="BC78" s="91"/>
      <c r="BD78" s="96"/>
      <c r="BE78" s="96"/>
      <c r="BF78" s="96"/>
      <c r="BG78" s="96"/>
      <c r="BH78" s="96"/>
      <c r="BI78" s="96"/>
      <c r="BJ78" s="96"/>
      <c r="BK78" s="96"/>
      <c r="BL78" s="96"/>
      <c r="BM78" s="96"/>
      <c r="BN78" s="96"/>
      <c r="BO78" s="96"/>
      <c r="BP78" s="96"/>
      <c r="BQ78" s="96"/>
      <c r="BR78" s="96"/>
      <c r="BS78" s="96"/>
      <c r="BT78" s="89"/>
      <c r="BU78" s="89"/>
      <c r="BV78" s="89"/>
      <c r="BW78" s="89"/>
      <c r="BX78" s="2"/>
      <c r="BY78" s="2"/>
      <c r="BZ78" s="2"/>
    </row>
    <row r="79" spans="23:78" ht="12" customHeight="1" x14ac:dyDescent="0.2">
      <c r="W79" t="str">
        <f t="shared" si="4"/>
        <v>98799999999971</v>
      </c>
      <c r="Z79">
        <f t="shared" si="5"/>
        <v>1</v>
      </c>
      <c r="AA79" s="91"/>
      <c r="AB79" s="91"/>
      <c r="AC79" s="91"/>
      <c r="AD79" s="91"/>
      <c r="AE79" s="91"/>
      <c r="AF79" s="99"/>
      <c r="AG79" s="99"/>
      <c r="AH79" s="99"/>
      <c r="AI79" s="99"/>
      <c r="AJ79" s="99"/>
      <c r="AK79" s="99"/>
      <c r="AL79" s="99"/>
      <c r="AM79" s="99"/>
      <c r="AN79" s="100"/>
      <c r="AO79" s="100"/>
      <c r="AP79" s="100"/>
      <c r="AQ79" s="100"/>
      <c r="AR79" s="100"/>
      <c r="AS79" s="100"/>
      <c r="AT79" s="100"/>
      <c r="AU79" s="100"/>
      <c r="AV79" s="91"/>
      <c r="AW79" s="91"/>
      <c r="AX79" s="91"/>
      <c r="AY79" s="91"/>
      <c r="AZ79" s="91"/>
      <c r="BA79" s="91"/>
      <c r="BB79" s="91"/>
      <c r="BC79" s="91"/>
      <c r="BD79" s="96"/>
      <c r="BE79" s="96"/>
      <c r="BF79" s="96"/>
      <c r="BG79" s="96"/>
      <c r="BH79" s="96"/>
      <c r="BI79" s="96"/>
      <c r="BJ79" s="96"/>
      <c r="BK79" s="96"/>
      <c r="BL79" s="96"/>
      <c r="BM79" s="96"/>
      <c r="BN79" s="96"/>
      <c r="BO79" s="96"/>
      <c r="BP79" s="96"/>
      <c r="BQ79" s="96"/>
      <c r="BR79" s="96"/>
      <c r="BS79" s="96"/>
      <c r="BT79" s="89"/>
      <c r="BU79" s="89"/>
      <c r="BV79" s="89"/>
      <c r="BW79" s="89"/>
      <c r="BX79" s="2"/>
      <c r="BY79" s="2"/>
      <c r="BZ79" s="2"/>
    </row>
    <row r="80" spans="23:78" ht="12.75" customHeight="1" x14ac:dyDescent="0.2">
      <c r="W80" t="str">
        <f t="shared" si="4"/>
        <v>98799999999971</v>
      </c>
      <c r="Z80">
        <f t="shared" si="5"/>
        <v>1</v>
      </c>
      <c r="AA80" s="91"/>
      <c r="AB80" s="91"/>
      <c r="AC80" s="91"/>
      <c r="AD80" s="91"/>
      <c r="AE80" s="91"/>
      <c r="AF80" s="99"/>
      <c r="AG80" s="99"/>
      <c r="AH80" s="99"/>
      <c r="AI80" s="99"/>
      <c r="AJ80" s="99"/>
      <c r="AK80" s="99"/>
      <c r="AL80" s="99"/>
      <c r="AM80" s="99"/>
      <c r="AN80" s="100"/>
      <c r="AO80" s="100"/>
      <c r="AP80" s="100"/>
      <c r="AQ80" s="100"/>
      <c r="AR80" s="100"/>
      <c r="AS80" s="100"/>
      <c r="AT80" s="100"/>
      <c r="AU80" s="100"/>
      <c r="AV80" s="91"/>
      <c r="AW80" s="91"/>
      <c r="AX80" s="91"/>
      <c r="AY80" s="91"/>
      <c r="AZ80" s="91"/>
      <c r="BA80" s="91"/>
      <c r="BB80" s="91"/>
      <c r="BC80" s="91"/>
      <c r="BD80" s="96"/>
      <c r="BE80" s="96"/>
      <c r="BF80" s="96"/>
      <c r="BG80" s="96"/>
      <c r="BH80" s="96"/>
      <c r="BI80" s="96"/>
      <c r="BJ80" s="96"/>
      <c r="BK80" s="96"/>
      <c r="BL80" s="96"/>
      <c r="BM80" s="96"/>
      <c r="BN80" s="96"/>
      <c r="BO80" s="96"/>
      <c r="BP80" s="96"/>
      <c r="BQ80" s="96"/>
      <c r="BR80" s="96"/>
      <c r="BS80" s="96"/>
      <c r="BT80" s="89"/>
      <c r="BU80" s="89"/>
      <c r="BV80" s="89"/>
      <c r="BW80" s="89"/>
      <c r="BX80" s="2"/>
      <c r="BY80" s="2"/>
      <c r="BZ80" s="2"/>
    </row>
    <row r="81" spans="23:78" x14ac:dyDescent="0.2">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89"/>
      <c r="BU81" s="89"/>
      <c r="BV81" s="89"/>
      <c r="BW81" s="89"/>
      <c r="BX81" s="2"/>
      <c r="BY81" s="2"/>
      <c r="BZ81" s="2"/>
    </row>
    <row r="82" spans="23:78" x14ac:dyDescent="0.2">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89"/>
      <c r="BU82" s="89"/>
      <c r="BV82" s="89"/>
      <c r="BW82" s="89"/>
      <c r="BX82" s="2"/>
      <c r="BY82" s="2"/>
      <c r="BZ82" s="2"/>
    </row>
    <row r="83" spans="23:78" ht="12.75" x14ac:dyDescent="0.2">
      <c r="W83" s="65">
        <v>9879999999996</v>
      </c>
      <c r="AA83" s="91"/>
      <c r="AB83" s="91"/>
      <c r="AC83" s="91"/>
      <c r="AD83" s="91"/>
      <c r="AE83" s="58"/>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89"/>
      <c r="BU83" s="89"/>
      <c r="BV83" s="89"/>
      <c r="BW83" s="89"/>
      <c r="BX83" s="2"/>
      <c r="BY83" s="2"/>
      <c r="BZ83" s="2"/>
    </row>
    <row r="84" spans="23:78" ht="15" x14ac:dyDescent="0.25">
      <c r="AA84" s="91"/>
      <c r="AB84" s="91"/>
      <c r="AC84" s="91"/>
      <c r="AD84" s="91"/>
      <c r="AE84" s="91"/>
      <c r="AF84" s="98"/>
      <c r="AG84" s="98"/>
      <c r="AH84" s="98"/>
      <c r="AI84" s="98"/>
      <c r="AJ84" s="98"/>
      <c r="AK84" s="98"/>
      <c r="AL84" s="98"/>
      <c r="AM84" s="98"/>
      <c r="AN84" s="98"/>
      <c r="AO84" s="98"/>
      <c r="AP84" s="98"/>
      <c r="AQ84" s="98"/>
      <c r="AR84" s="98"/>
      <c r="AS84" s="98"/>
      <c r="AT84" s="98"/>
      <c r="AU84" s="98"/>
      <c r="AV84" s="91"/>
      <c r="AW84" s="91"/>
      <c r="AX84" s="91"/>
      <c r="AY84" s="91"/>
      <c r="AZ84" s="91"/>
      <c r="BA84" s="91"/>
      <c r="BB84" s="91"/>
      <c r="BC84" s="91"/>
      <c r="BD84" s="98"/>
      <c r="BE84" s="98"/>
      <c r="BF84" s="98"/>
      <c r="BG84" s="98"/>
      <c r="BH84" s="98"/>
      <c r="BI84" s="98"/>
      <c r="BJ84" s="98"/>
      <c r="BK84" s="98"/>
      <c r="BL84" s="98"/>
      <c r="BM84" s="98"/>
      <c r="BN84" s="98"/>
      <c r="BO84" s="98"/>
      <c r="BP84" s="98"/>
      <c r="BQ84" s="98"/>
      <c r="BR84" s="98"/>
      <c r="BS84" s="98"/>
      <c r="BT84" s="89"/>
      <c r="BU84" s="89"/>
      <c r="BV84" s="89"/>
      <c r="BW84" s="89"/>
      <c r="BX84" s="2"/>
      <c r="BY84" s="2"/>
      <c r="BZ84" s="2"/>
    </row>
    <row r="85" spans="23:78" ht="12" customHeight="1" x14ac:dyDescent="0.2">
      <c r="AA85" s="91"/>
      <c r="AB85" s="91"/>
      <c r="AC85" s="91"/>
      <c r="AD85" s="91"/>
      <c r="AE85" s="91"/>
      <c r="AF85" s="99"/>
      <c r="AG85" s="99"/>
      <c r="AH85" s="99"/>
      <c r="AI85" s="99"/>
      <c r="AJ85" s="99"/>
      <c r="AK85" s="99"/>
      <c r="AL85" s="99"/>
      <c r="AM85" s="99"/>
      <c r="AN85" s="99"/>
      <c r="AO85" s="99"/>
      <c r="AP85" s="99"/>
      <c r="AQ85" s="99"/>
      <c r="AR85" s="99"/>
      <c r="AS85" s="99"/>
      <c r="AT85" s="99"/>
      <c r="AU85" s="99"/>
      <c r="AV85" s="91"/>
      <c r="AW85" s="91"/>
      <c r="AX85" s="91"/>
      <c r="AY85" s="91"/>
      <c r="AZ85" s="91"/>
      <c r="BA85" s="91"/>
      <c r="BB85" s="91"/>
      <c r="BC85" s="91"/>
      <c r="BD85" s="96"/>
      <c r="BE85" s="96"/>
      <c r="BF85" s="96"/>
      <c r="BG85" s="96"/>
      <c r="BH85" s="96"/>
      <c r="BI85" s="96"/>
      <c r="BJ85" s="96"/>
      <c r="BK85" s="96"/>
      <c r="BL85" s="96"/>
      <c r="BM85" s="96"/>
      <c r="BN85" s="96"/>
      <c r="BO85" s="96"/>
      <c r="BP85" s="96"/>
      <c r="BQ85" s="96"/>
      <c r="BR85" s="96"/>
      <c r="BS85" s="96"/>
      <c r="BT85" s="89"/>
      <c r="BU85" s="89"/>
      <c r="BV85" s="89"/>
      <c r="BW85" s="89"/>
      <c r="BX85" s="2"/>
      <c r="BY85" s="2"/>
      <c r="BZ85" s="2"/>
    </row>
    <row r="86" spans="23:78" ht="12" customHeight="1" x14ac:dyDescent="0.2">
      <c r="W86" t="str">
        <f>CONCATENATE($W$83,Z86)</f>
        <v>98799999999961</v>
      </c>
      <c r="Z86">
        <f>IF(AND($AR$26&gt;=AF86,$AR$26&lt;=AJ86),1,0)</f>
        <v>1</v>
      </c>
      <c r="AA86" s="91"/>
      <c r="AB86" s="91"/>
      <c r="AC86" s="91"/>
      <c r="AD86" s="91"/>
      <c r="AE86" s="91"/>
      <c r="AF86" s="99"/>
      <c r="AG86" s="99"/>
      <c r="AH86" s="99"/>
      <c r="AI86" s="99"/>
      <c r="AJ86" s="99"/>
      <c r="AK86" s="99"/>
      <c r="AL86" s="99"/>
      <c r="AM86" s="99"/>
      <c r="AN86" s="100"/>
      <c r="AO86" s="100"/>
      <c r="AP86" s="100"/>
      <c r="AQ86" s="100"/>
      <c r="AR86" s="100"/>
      <c r="AS86" s="100"/>
      <c r="AT86" s="100"/>
      <c r="AU86" s="100"/>
      <c r="AV86" s="91"/>
      <c r="AW86" s="91"/>
      <c r="AX86" s="91"/>
      <c r="AY86" s="91"/>
      <c r="AZ86" s="91"/>
      <c r="BA86" s="91"/>
      <c r="BB86" s="91"/>
      <c r="BC86" s="91"/>
      <c r="BD86" s="96"/>
      <c r="BE86" s="96"/>
      <c r="BF86" s="96"/>
      <c r="BG86" s="96"/>
      <c r="BH86" s="96"/>
      <c r="BI86" s="96"/>
      <c r="BJ86" s="96"/>
      <c r="BK86" s="96"/>
      <c r="BL86" s="96"/>
      <c r="BM86" s="96"/>
      <c r="BN86" s="96"/>
      <c r="BO86" s="96"/>
      <c r="BP86" s="96"/>
      <c r="BQ86" s="96"/>
      <c r="BR86" s="96"/>
      <c r="BS86" s="96"/>
      <c r="BT86" s="89"/>
      <c r="BU86" s="89"/>
      <c r="BV86" s="89"/>
      <c r="BW86" s="89"/>
      <c r="BX86" s="2"/>
      <c r="BY86" s="2"/>
      <c r="BZ86" s="2"/>
    </row>
    <row r="87" spans="23:78" ht="12" customHeight="1" x14ac:dyDescent="0.2">
      <c r="W87" t="str">
        <f t="shared" ref="W87:W96" si="6">CONCATENATE($W$83,Z87)</f>
        <v>98799999999961</v>
      </c>
      <c r="Z87">
        <f t="shared" ref="Z87:Z96" si="7">IF(AND($AR$26&gt;=AF87,$AR$26&lt;=AJ87),1,0)</f>
        <v>1</v>
      </c>
      <c r="AA87" s="91"/>
      <c r="AB87" s="91"/>
      <c r="AC87" s="91"/>
      <c r="AD87" s="91"/>
      <c r="AE87" s="91"/>
      <c r="AF87" s="99"/>
      <c r="AG87" s="99"/>
      <c r="AH87" s="99"/>
      <c r="AI87" s="99"/>
      <c r="AJ87" s="99"/>
      <c r="AK87" s="99"/>
      <c r="AL87" s="99"/>
      <c r="AM87" s="99"/>
      <c r="AN87" s="100"/>
      <c r="AO87" s="100"/>
      <c r="AP87" s="100"/>
      <c r="AQ87" s="100"/>
      <c r="AR87" s="100"/>
      <c r="AS87" s="100"/>
      <c r="AT87" s="100"/>
      <c r="AU87" s="100"/>
      <c r="AV87" s="91"/>
      <c r="AW87" s="91"/>
      <c r="AX87" s="91"/>
      <c r="AY87" s="91"/>
      <c r="AZ87" s="91"/>
      <c r="BA87" s="91"/>
      <c r="BB87" s="91"/>
      <c r="BC87" s="91"/>
      <c r="BD87" s="96"/>
      <c r="BE87" s="96"/>
      <c r="BF87" s="96"/>
      <c r="BG87" s="96"/>
      <c r="BH87" s="96"/>
      <c r="BI87" s="96"/>
      <c r="BJ87" s="96"/>
      <c r="BK87" s="96"/>
      <c r="BL87" s="96"/>
      <c r="BM87" s="96"/>
      <c r="BN87" s="96"/>
      <c r="BO87" s="96"/>
      <c r="BP87" s="96"/>
      <c r="BQ87" s="96"/>
      <c r="BR87" s="96"/>
      <c r="BS87" s="96"/>
      <c r="BT87" s="89"/>
      <c r="BU87" s="89"/>
      <c r="BV87" s="89"/>
      <c r="BW87" s="89"/>
      <c r="BX87" s="2"/>
      <c r="BY87" s="2"/>
      <c r="BZ87" s="2"/>
    </row>
    <row r="88" spans="23:78" ht="12" customHeight="1" x14ac:dyDescent="0.2">
      <c r="W88" t="str">
        <f t="shared" si="6"/>
        <v>98799999999961</v>
      </c>
      <c r="Z88">
        <f t="shared" si="7"/>
        <v>1</v>
      </c>
      <c r="AA88" s="91"/>
      <c r="AB88" s="91"/>
      <c r="AC88" s="91"/>
      <c r="AD88" s="91"/>
      <c r="AE88" s="91"/>
      <c r="AF88" s="99"/>
      <c r="AG88" s="99"/>
      <c r="AH88" s="99"/>
      <c r="AI88" s="99"/>
      <c r="AJ88" s="99"/>
      <c r="AK88" s="99"/>
      <c r="AL88" s="99"/>
      <c r="AM88" s="99"/>
      <c r="AN88" s="100"/>
      <c r="AO88" s="100"/>
      <c r="AP88" s="100"/>
      <c r="AQ88" s="100"/>
      <c r="AR88" s="100"/>
      <c r="AS88" s="100"/>
      <c r="AT88" s="100"/>
      <c r="AU88" s="100"/>
      <c r="AV88" s="91"/>
      <c r="AW88" s="91"/>
      <c r="AX88" s="91"/>
      <c r="AY88" s="91"/>
      <c r="AZ88" s="91"/>
      <c r="BA88" s="91"/>
      <c r="BB88" s="91"/>
      <c r="BC88" s="91"/>
      <c r="BD88" s="96"/>
      <c r="BE88" s="96"/>
      <c r="BF88" s="96"/>
      <c r="BG88" s="96"/>
      <c r="BH88" s="96"/>
      <c r="BI88" s="96"/>
      <c r="BJ88" s="96"/>
      <c r="BK88" s="96"/>
      <c r="BL88" s="96"/>
      <c r="BM88" s="96"/>
      <c r="BN88" s="96"/>
      <c r="BO88" s="96"/>
      <c r="BP88" s="96"/>
      <c r="BQ88" s="96"/>
      <c r="BR88" s="96"/>
      <c r="BS88" s="96"/>
      <c r="BT88" s="89"/>
      <c r="BU88" s="89"/>
      <c r="BV88" s="89"/>
      <c r="BW88" s="89"/>
      <c r="BX88" s="2"/>
      <c r="BY88" s="2"/>
      <c r="BZ88" s="2"/>
    </row>
    <row r="89" spans="23:78" ht="12" customHeight="1" x14ac:dyDescent="0.2">
      <c r="W89" t="str">
        <f t="shared" si="6"/>
        <v>98799999999961</v>
      </c>
      <c r="Z89">
        <f t="shared" si="7"/>
        <v>1</v>
      </c>
      <c r="AA89" s="91"/>
      <c r="AB89" s="91"/>
      <c r="AC89" s="91"/>
      <c r="AD89" s="91"/>
      <c r="AE89" s="91"/>
      <c r="AF89" s="99"/>
      <c r="AG89" s="99"/>
      <c r="AH89" s="99"/>
      <c r="AI89" s="99"/>
      <c r="AJ89" s="99"/>
      <c r="AK89" s="99"/>
      <c r="AL89" s="99"/>
      <c r="AM89" s="99"/>
      <c r="AN89" s="100"/>
      <c r="AO89" s="100"/>
      <c r="AP89" s="100"/>
      <c r="AQ89" s="100"/>
      <c r="AR89" s="100"/>
      <c r="AS89" s="100"/>
      <c r="AT89" s="100"/>
      <c r="AU89" s="100"/>
      <c r="AV89" s="91"/>
      <c r="AW89" s="91"/>
      <c r="AX89" s="91"/>
      <c r="AY89" s="91"/>
      <c r="AZ89" s="91"/>
      <c r="BA89" s="91"/>
      <c r="BB89" s="91"/>
      <c r="BC89" s="91"/>
      <c r="BD89" s="96"/>
      <c r="BE89" s="96"/>
      <c r="BF89" s="96"/>
      <c r="BG89" s="96"/>
      <c r="BH89" s="96"/>
      <c r="BI89" s="96"/>
      <c r="BJ89" s="96"/>
      <c r="BK89" s="96"/>
      <c r="BL89" s="96"/>
      <c r="BM89" s="96"/>
      <c r="BN89" s="96"/>
      <c r="BO89" s="96"/>
      <c r="BP89" s="96"/>
      <c r="BQ89" s="96"/>
      <c r="BR89" s="96"/>
      <c r="BS89" s="96"/>
      <c r="BT89" s="89"/>
      <c r="BU89" s="89"/>
      <c r="BV89" s="89"/>
      <c r="BW89" s="89"/>
      <c r="BX89" s="2"/>
      <c r="BY89" s="2"/>
      <c r="BZ89" s="2"/>
    </row>
    <row r="90" spans="23:78" ht="12" customHeight="1" x14ac:dyDescent="0.2">
      <c r="W90" t="str">
        <f t="shared" si="6"/>
        <v>98799999999961</v>
      </c>
      <c r="Z90">
        <f t="shared" si="7"/>
        <v>1</v>
      </c>
      <c r="AA90" s="91"/>
      <c r="AB90" s="91"/>
      <c r="AC90" s="91"/>
      <c r="AD90" s="91"/>
      <c r="AE90" s="91"/>
      <c r="AF90" s="99"/>
      <c r="AG90" s="99"/>
      <c r="AH90" s="99"/>
      <c r="AI90" s="99"/>
      <c r="AJ90" s="99"/>
      <c r="AK90" s="99"/>
      <c r="AL90" s="99"/>
      <c r="AM90" s="99"/>
      <c r="AN90" s="100"/>
      <c r="AO90" s="100"/>
      <c r="AP90" s="100"/>
      <c r="AQ90" s="100"/>
      <c r="AR90" s="100"/>
      <c r="AS90" s="100"/>
      <c r="AT90" s="100"/>
      <c r="AU90" s="100"/>
      <c r="AV90" s="91"/>
      <c r="AW90" s="91"/>
      <c r="AX90" s="91"/>
      <c r="AY90" s="91"/>
      <c r="AZ90" s="91"/>
      <c r="BA90" s="91"/>
      <c r="BB90" s="91"/>
      <c r="BC90" s="91"/>
      <c r="BD90" s="96"/>
      <c r="BE90" s="96"/>
      <c r="BF90" s="96"/>
      <c r="BG90" s="96"/>
      <c r="BH90" s="96"/>
      <c r="BI90" s="96"/>
      <c r="BJ90" s="96"/>
      <c r="BK90" s="96"/>
      <c r="BL90" s="96"/>
      <c r="BM90" s="96"/>
      <c r="BN90" s="96"/>
      <c r="BO90" s="96"/>
      <c r="BP90" s="96"/>
      <c r="BQ90" s="96"/>
      <c r="BR90" s="96"/>
      <c r="BS90" s="96"/>
      <c r="BT90" s="89"/>
      <c r="BU90" s="89"/>
      <c r="BV90" s="89"/>
      <c r="BW90" s="89"/>
      <c r="BX90" s="2"/>
      <c r="BY90" s="2"/>
      <c r="BZ90" s="2"/>
    </row>
    <row r="91" spans="23:78" ht="12" customHeight="1" x14ac:dyDescent="0.2">
      <c r="W91" t="str">
        <f t="shared" si="6"/>
        <v>98799999999961</v>
      </c>
      <c r="Z91">
        <f t="shared" si="7"/>
        <v>1</v>
      </c>
      <c r="AA91" s="91"/>
      <c r="AB91" s="91"/>
      <c r="AC91" s="91"/>
      <c r="AD91" s="91"/>
      <c r="AE91" s="91"/>
      <c r="AF91" s="99"/>
      <c r="AG91" s="99"/>
      <c r="AH91" s="99"/>
      <c r="AI91" s="99"/>
      <c r="AJ91" s="99"/>
      <c r="AK91" s="99"/>
      <c r="AL91" s="99"/>
      <c r="AM91" s="99"/>
      <c r="AN91" s="100"/>
      <c r="AO91" s="100"/>
      <c r="AP91" s="100"/>
      <c r="AQ91" s="100"/>
      <c r="AR91" s="100"/>
      <c r="AS91" s="100"/>
      <c r="AT91" s="100"/>
      <c r="AU91" s="100"/>
      <c r="AV91" s="91"/>
      <c r="AW91" s="91"/>
      <c r="AX91" s="91"/>
      <c r="AY91" s="91"/>
      <c r="AZ91" s="91"/>
      <c r="BA91" s="91"/>
      <c r="BB91" s="91"/>
      <c r="BC91" s="91"/>
      <c r="BD91" s="96"/>
      <c r="BE91" s="96"/>
      <c r="BF91" s="96"/>
      <c r="BG91" s="96"/>
      <c r="BH91" s="96"/>
      <c r="BI91" s="96"/>
      <c r="BJ91" s="96"/>
      <c r="BK91" s="96"/>
      <c r="BL91" s="96"/>
      <c r="BM91" s="96"/>
      <c r="BN91" s="96"/>
      <c r="BO91" s="96"/>
      <c r="BP91" s="96"/>
      <c r="BQ91" s="96"/>
      <c r="BR91" s="96"/>
      <c r="BS91" s="96"/>
      <c r="BT91" s="89"/>
      <c r="BU91" s="89"/>
      <c r="BV91" s="89"/>
      <c r="BW91" s="89"/>
      <c r="BX91" s="2"/>
      <c r="BY91" s="2"/>
      <c r="BZ91" s="2"/>
    </row>
    <row r="92" spans="23:78" ht="12" customHeight="1" x14ac:dyDescent="0.2">
      <c r="W92" t="str">
        <f t="shared" si="6"/>
        <v>98799999999961</v>
      </c>
      <c r="Z92">
        <f t="shared" si="7"/>
        <v>1</v>
      </c>
      <c r="AA92" s="91"/>
      <c r="AB92" s="91"/>
      <c r="AC92" s="91"/>
      <c r="AD92" s="91"/>
      <c r="AE92" s="91"/>
      <c r="AF92" s="99"/>
      <c r="AG92" s="99"/>
      <c r="AH92" s="99"/>
      <c r="AI92" s="99"/>
      <c r="AJ92" s="99"/>
      <c r="AK92" s="99"/>
      <c r="AL92" s="99"/>
      <c r="AM92" s="99"/>
      <c r="AN92" s="100"/>
      <c r="AO92" s="100"/>
      <c r="AP92" s="100"/>
      <c r="AQ92" s="100"/>
      <c r="AR92" s="100"/>
      <c r="AS92" s="100"/>
      <c r="AT92" s="100"/>
      <c r="AU92" s="100"/>
      <c r="AV92" s="91"/>
      <c r="AW92" s="91"/>
      <c r="AX92" s="91"/>
      <c r="AY92" s="91"/>
      <c r="AZ92" s="91"/>
      <c r="BA92" s="91"/>
      <c r="BB92" s="91"/>
      <c r="BC92" s="91"/>
      <c r="BD92" s="96"/>
      <c r="BE92" s="96"/>
      <c r="BF92" s="96"/>
      <c r="BG92" s="96"/>
      <c r="BH92" s="96"/>
      <c r="BI92" s="96"/>
      <c r="BJ92" s="96"/>
      <c r="BK92" s="96"/>
      <c r="BL92" s="96"/>
      <c r="BM92" s="96"/>
      <c r="BN92" s="96"/>
      <c r="BO92" s="96"/>
      <c r="BP92" s="96"/>
      <c r="BQ92" s="96"/>
      <c r="BR92" s="96"/>
      <c r="BS92" s="96"/>
      <c r="BT92" s="89"/>
      <c r="BU92" s="89"/>
      <c r="BV92" s="89"/>
      <c r="BW92" s="89"/>
      <c r="BX92" s="2"/>
      <c r="BY92" s="2"/>
      <c r="BZ92" s="2"/>
    </row>
    <row r="93" spans="23:78" ht="12" customHeight="1" x14ac:dyDescent="0.2">
      <c r="W93" t="str">
        <f t="shared" si="6"/>
        <v>98799999999961</v>
      </c>
      <c r="Z93">
        <f t="shared" si="7"/>
        <v>1</v>
      </c>
      <c r="AA93" s="91"/>
      <c r="AB93" s="91"/>
      <c r="AC93" s="91"/>
      <c r="AD93" s="91"/>
      <c r="AE93" s="91"/>
      <c r="AF93" s="99"/>
      <c r="AG93" s="99"/>
      <c r="AH93" s="99"/>
      <c r="AI93" s="99"/>
      <c r="AJ93" s="99"/>
      <c r="AK93" s="99"/>
      <c r="AL93" s="99"/>
      <c r="AM93" s="99"/>
      <c r="AN93" s="100"/>
      <c r="AO93" s="100"/>
      <c r="AP93" s="100"/>
      <c r="AQ93" s="100"/>
      <c r="AR93" s="100"/>
      <c r="AS93" s="100"/>
      <c r="AT93" s="100"/>
      <c r="AU93" s="100"/>
      <c r="AV93" s="91"/>
      <c r="AW93" s="91"/>
      <c r="AX93" s="91"/>
      <c r="AY93" s="91"/>
      <c r="AZ93" s="91"/>
      <c r="BA93" s="91"/>
      <c r="BB93" s="91"/>
      <c r="BC93" s="91"/>
      <c r="BD93" s="96"/>
      <c r="BE93" s="96"/>
      <c r="BF93" s="96"/>
      <c r="BG93" s="96"/>
      <c r="BH93" s="96"/>
      <c r="BI93" s="96"/>
      <c r="BJ93" s="96"/>
      <c r="BK93" s="96"/>
      <c r="BL93" s="96"/>
      <c r="BM93" s="96"/>
      <c r="BN93" s="96"/>
      <c r="BO93" s="96"/>
      <c r="BP93" s="96"/>
      <c r="BQ93" s="96"/>
      <c r="BR93" s="96"/>
      <c r="BS93" s="96"/>
      <c r="BT93" s="89"/>
      <c r="BU93" s="89"/>
      <c r="BV93" s="89"/>
      <c r="BW93" s="89"/>
      <c r="BX93" s="2"/>
      <c r="BY93" s="2"/>
      <c r="BZ93" s="2"/>
    </row>
    <row r="94" spans="23:78" ht="12" customHeight="1" x14ac:dyDescent="0.2">
      <c r="W94" t="str">
        <f t="shared" si="6"/>
        <v>98799999999961</v>
      </c>
      <c r="Z94">
        <f t="shared" si="7"/>
        <v>1</v>
      </c>
      <c r="AA94" s="91"/>
      <c r="AB94" s="91"/>
      <c r="AC94" s="91"/>
      <c r="AD94" s="91"/>
      <c r="AE94" s="91"/>
      <c r="AF94" s="99"/>
      <c r="AG94" s="99"/>
      <c r="AH94" s="99"/>
      <c r="AI94" s="99"/>
      <c r="AJ94" s="99"/>
      <c r="AK94" s="99"/>
      <c r="AL94" s="99"/>
      <c r="AM94" s="99"/>
      <c r="AN94" s="100"/>
      <c r="AO94" s="100"/>
      <c r="AP94" s="100"/>
      <c r="AQ94" s="100"/>
      <c r="AR94" s="100"/>
      <c r="AS94" s="100"/>
      <c r="AT94" s="100"/>
      <c r="AU94" s="100"/>
      <c r="AV94" s="91"/>
      <c r="AW94" s="91"/>
      <c r="AX94" s="91"/>
      <c r="AY94" s="91"/>
      <c r="AZ94" s="91"/>
      <c r="BA94" s="91"/>
      <c r="BB94" s="91"/>
      <c r="BC94" s="91"/>
      <c r="BD94" s="96"/>
      <c r="BE94" s="96"/>
      <c r="BF94" s="96"/>
      <c r="BG94" s="96"/>
      <c r="BH94" s="96"/>
      <c r="BI94" s="96"/>
      <c r="BJ94" s="96"/>
      <c r="BK94" s="96"/>
      <c r="BL94" s="96"/>
      <c r="BM94" s="96"/>
      <c r="BN94" s="96"/>
      <c r="BO94" s="96"/>
      <c r="BP94" s="96"/>
      <c r="BQ94" s="96"/>
      <c r="BR94" s="96"/>
      <c r="BS94" s="96"/>
      <c r="BT94" s="89"/>
      <c r="BU94" s="89"/>
      <c r="BV94" s="89"/>
      <c r="BW94" s="89"/>
      <c r="BX94" s="2"/>
      <c r="BY94" s="2"/>
      <c r="BZ94" s="2"/>
    </row>
    <row r="95" spans="23:78" ht="12" customHeight="1" x14ac:dyDescent="0.2">
      <c r="W95" t="str">
        <f t="shared" si="6"/>
        <v>98799999999961</v>
      </c>
      <c r="Z95">
        <f t="shared" si="7"/>
        <v>1</v>
      </c>
      <c r="AA95" s="91"/>
      <c r="AB95" s="91"/>
      <c r="AC95" s="91"/>
      <c r="AD95" s="91"/>
      <c r="AE95" s="91"/>
      <c r="AF95" s="99"/>
      <c r="AG95" s="99"/>
      <c r="AH95" s="99"/>
      <c r="AI95" s="99"/>
      <c r="AJ95" s="99"/>
      <c r="AK95" s="99"/>
      <c r="AL95" s="99"/>
      <c r="AM95" s="99"/>
      <c r="AN95" s="100"/>
      <c r="AO95" s="100"/>
      <c r="AP95" s="100"/>
      <c r="AQ95" s="100"/>
      <c r="AR95" s="100"/>
      <c r="AS95" s="100"/>
      <c r="AT95" s="100"/>
      <c r="AU95" s="100"/>
      <c r="AV95" s="91"/>
      <c r="AW95" s="91"/>
      <c r="AX95" s="91"/>
      <c r="AY95" s="91"/>
      <c r="AZ95" s="91"/>
      <c r="BA95" s="91"/>
      <c r="BB95" s="91"/>
      <c r="BC95" s="91"/>
      <c r="BD95" s="96"/>
      <c r="BE95" s="96"/>
      <c r="BF95" s="96"/>
      <c r="BG95" s="96"/>
      <c r="BH95" s="96"/>
      <c r="BI95" s="96"/>
      <c r="BJ95" s="96"/>
      <c r="BK95" s="96"/>
      <c r="BL95" s="96"/>
      <c r="BM95" s="96"/>
      <c r="BN95" s="96"/>
      <c r="BO95" s="96"/>
      <c r="BP95" s="96"/>
      <c r="BQ95" s="96"/>
      <c r="BR95" s="96"/>
      <c r="BS95" s="96"/>
      <c r="BT95" s="89"/>
      <c r="BU95" s="89"/>
      <c r="BV95" s="89"/>
      <c r="BW95" s="89"/>
      <c r="BX95" s="2"/>
      <c r="BY95" s="2"/>
      <c r="BZ95" s="2"/>
    </row>
    <row r="96" spans="23:78" ht="12.75" customHeight="1" x14ac:dyDescent="0.2">
      <c r="W96" t="str">
        <f t="shared" si="6"/>
        <v>98799999999961</v>
      </c>
      <c r="Z96">
        <f t="shared" si="7"/>
        <v>1</v>
      </c>
      <c r="AA96" s="91"/>
      <c r="AB96" s="91"/>
      <c r="AC96" s="91"/>
      <c r="AD96" s="91"/>
      <c r="AE96" s="91"/>
      <c r="AF96" s="99"/>
      <c r="AG96" s="99"/>
      <c r="AH96" s="99"/>
      <c r="AI96" s="99"/>
      <c r="AJ96" s="99"/>
      <c r="AK96" s="99"/>
      <c r="AL96" s="99"/>
      <c r="AM96" s="99"/>
      <c r="AN96" s="100"/>
      <c r="AO96" s="100"/>
      <c r="AP96" s="100"/>
      <c r="AQ96" s="100"/>
      <c r="AR96" s="100"/>
      <c r="AS96" s="100"/>
      <c r="AT96" s="100"/>
      <c r="AU96" s="100"/>
      <c r="AV96" s="91"/>
      <c r="AW96" s="91"/>
      <c r="AX96" s="91"/>
      <c r="AY96" s="91"/>
      <c r="AZ96" s="91"/>
      <c r="BA96" s="91"/>
      <c r="BB96" s="91"/>
      <c r="BC96" s="91"/>
      <c r="BD96" s="96"/>
      <c r="BE96" s="96"/>
      <c r="BF96" s="96"/>
      <c r="BG96" s="96"/>
      <c r="BH96" s="96"/>
      <c r="BI96" s="96"/>
      <c r="BJ96" s="96"/>
      <c r="BK96" s="96"/>
      <c r="BL96" s="96"/>
      <c r="BM96" s="96"/>
      <c r="BN96" s="96"/>
      <c r="BO96" s="96"/>
      <c r="BP96" s="96"/>
      <c r="BQ96" s="96"/>
      <c r="BR96" s="96"/>
      <c r="BS96" s="96"/>
      <c r="BT96" s="89"/>
      <c r="BU96" s="89"/>
      <c r="BV96" s="89"/>
      <c r="BW96" s="89"/>
      <c r="BX96" s="2"/>
      <c r="BY96" s="2"/>
      <c r="BZ96" s="2"/>
    </row>
    <row r="97" spans="27:78" x14ac:dyDescent="0.2">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89"/>
      <c r="BU97" s="89"/>
      <c r="BV97" s="89"/>
      <c r="BW97" s="89"/>
      <c r="BX97" s="2"/>
      <c r="BY97" s="2"/>
      <c r="BZ97" s="2"/>
    </row>
    <row r="98" spans="27:78" x14ac:dyDescent="0.2">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89"/>
      <c r="BU98" s="89"/>
      <c r="BV98" s="89"/>
      <c r="BW98" s="89"/>
      <c r="BX98" s="2"/>
      <c r="BY98" s="2"/>
      <c r="BZ98" s="2"/>
    </row>
    <row r="99" spans="27:78" x14ac:dyDescent="0.2">
      <c r="AA99" s="90"/>
      <c r="AB99" s="90"/>
      <c r="AC99" s="90"/>
      <c r="AD99" s="90"/>
      <c r="AE99" s="90"/>
      <c r="AF99" s="90"/>
      <c r="AG99" s="90"/>
      <c r="AH99" s="90"/>
      <c r="AI99" s="90"/>
      <c r="AJ99" s="90"/>
      <c r="AK99" s="90"/>
      <c r="AL99" s="90"/>
      <c r="AM99" s="90"/>
      <c r="AN99" s="90"/>
      <c r="AO99" s="90"/>
      <c r="AP99" s="90"/>
      <c r="AQ99" s="90"/>
      <c r="AR99" s="90"/>
      <c r="AS99" s="90"/>
      <c r="AT99" s="90"/>
      <c r="AU99" s="90"/>
      <c r="AV99" s="90"/>
      <c r="AW99" s="90"/>
      <c r="AX99" s="90"/>
      <c r="AY99" s="90"/>
      <c r="AZ99" s="90"/>
      <c r="BA99" s="90"/>
      <c r="BB99" s="90"/>
      <c r="BC99" s="90"/>
      <c r="BD99" s="90"/>
      <c r="BE99" s="90"/>
      <c r="BF99" s="90"/>
      <c r="BG99" s="90"/>
      <c r="BH99" s="90"/>
      <c r="BI99" s="90"/>
      <c r="BJ99" s="90"/>
      <c r="BK99" s="90"/>
      <c r="BL99" s="90"/>
      <c r="BM99" s="90"/>
      <c r="BN99" s="90"/>
      <c r="BO99" s="90"/>
      <c r="BP99" s="90"/>
      <c r="BQ99" s="90"/>
      <c r="BR99" s="90"/>
      <c r="BS99" s="90"/>
      <c r="BX99" s="2"/>
      <c r="BY99" s="2"/>
      <c r="BZ99" s="2"/>
    </row>
    <row r="100" spans="27:78" x14ac:dyDescent="0.2">
      <c r="BX100" s="2"/>
      <c r="BY100" s="2"/>
      <c r="BZ100" s="2"/>
    </row>
    <row r="101" spans="27:78" x14ac:dyDescent="0.2">
      <c r="BX101" s="2"/>
      <c r="BY101" s="2"/>
      <c r="BZ101" s="2"/>
    </row>
    <row r="102" spans="27:78" x14ac:dyDescent="0.2">
      <c r="BX102" s="2"/>
      <c r="BY102" s="2"/>
      <c r="BZ102" s="2"/>
    </row>
    <row r="103" spans="27:78" x14ac:dyDescent="0.2">
      <c r="BX103" s="2"/>
      <c r="BY103" s="2"/>
      <c r="BZ103" s="2"/>
    </row>
    <row r="104" spans="27:78" x14ac:dyDescent="0.2">
      <c r="BX104" s="2"/>
      <c r="BY104" s="2"/>
      <c r="BZ104" s="2"/>
    </row>
    <row r="105" spans="27:78" x14ac:dyDescent="0.2">
      <c r="BX105" s="2"/>
      <c r="BY105" s="2"/>
      <c r="BZ105" s="2"/>
    </row>
    <row r="106" spans="27:78" x14ac:dyDescent="0.2">
      <c r="BX106" s="2"/>
      <c r="BY106" s="2"/>
      <c r="BZ106" s="2"/>
    </row>
    <row r="107" spans="27:78" x14ac:dyDescent="0.2">
      <c r="BX107" s="2"/>
      <c r="BY107" s="2"/>
      <c r="BZ107" s="2"/>
    </row>
    <row r="108" spans="27:78" x14ac:dyDescent="0.2">
      <c r="BX108" s="2"/>
      <c r="BY108" s="2"/>
      <c r="BZ108" s="2"/>
    </row>
    <row r="109" spans="27:78" x14ac:dyDescent="0.2">
      <c r="BX109" s="2"/>
      <c r="BY109" s="2"/>
      <c r="BZ109" s="2"/>
    </row>
    <row r="110" spans="27:78" x14ac:dyDescent="0.2">
      <c r="BX110" s="2"/>
      <c r="BY110" s="2"/>
      <c r="BZ110" s="2"/>
    </row>
    <row r="111" spans="27:78" x14ac:dyDescent="0.2">
      <c r="BX111" s="2"/>
      <c r="BY111" s="2"/>
      <c r="BZ111" s="2"/>
    </row>
    <row r="112" spans="27:78" x14ac:dyDescent="0.2">
      <c r="BX112" s="2"/>
      <c r="BY112" s="2"/>
      <c r="BZ112" s="2"/>
    </row>
    <row r="113" spans="76:78" x14ac:dyDescent="0.2">
      <c r="BX113" s="2"/>
      <c r="BY113" s="2"/>
      <c r="BZ113" s="2"/>
    </row>
    <row r="114" spans="76:78" x14ac:dyDescent="0.2">
      <c r="BX114" s="2"/>
      <c r="BY114" s="2"/>
      <c r="BZ114" s="2"/>
    </row>
    <row r="115" spans="76:78" x14ac:dyDescent="0.2">
      <c r="BX115" s="2"/>
      <c r="BY115" s="2"/>
      <c r="BZ115" s="2"/>
    </row>
    <row r="116" spans="76:78" x14ac:dyDescent="0.2">
      <c r="BX116" s="2"/>
      <c r="BY116" s="2"/>
      <c r="BZ116" s="2"/>
    </row>
    <row r="117" spans="76:78" x14ac:dyDescent="0.2">
      <c r="BX117" s="2"/>
      <c r="BY117" s="2"/>
      <c r="BZ117" s="2"/>
    </row>
    <row r="118" spans="76:78" x14ac:dyDescent="0.2">
      <c r="BX118" s="2"/>
      <c r="BY118" s="2"/>
      <c r="BZ118" s="2"/>
    </row>
    <row r="119" spans="76:78" x14ac:dyDescent="0.2">
      <c r="BX119" s="2"/>
      <c r="BY119" s="2"/>
      <c r="BZ119" s="2"/>
    </row>
    <row r="120" spans="76:78" x14ac:dyDescent="0.2">
      <c r="BX120" s="2"/>
      <c r="BY120" s="2"/>
      <c r="BZ120" s="2"/>
    </row>
    <row r="121" spans="76:78" x14ac:dyDescent="0.2">
      <c r="BX121" s="2"/>
      <c r="BY121" s="2"/>
      <c r="BZ121" s="2"/>
    </row>
    <row r="122" spans="76:78" x14ac:dyDescent="0.2">
      <c r="BX122" s="2"/>
      <c r="BY122" s="2"/>
      <c r="BZ122" s="2"/>
    </row>
    <row r="123" spans="76:78" x14ac:dyDescent="0.2">
      <c r="BX123" s="2"/>
      <c r="BY123" s="2"/>
      <c r="BZ123" s="2"/>
    </row>
    <row r="124" spans="76:78" x14ac:dyDescent="0.2">
      <c r="BX124" s="2"/>
      <c r="BY124" s="2"/>
      <c r="BZ124" s="2"/>
    </row>
    <row r="125" spans="76:78" x14ac:dyDescent="0.2">
      <c r="BX125" s="2"/>
      <c r="BY125" s="2"/>
      <c r="BZ125" s="2"/>
    </row>
    <row r="126" spans="76:78" x14ac:dyDescent="0.2">
      <c r="BX126" s="2"/>
      <c r="BY126" s="2"/>
      <c r="BZ126" s="2"/>
    </row>
    <row r="127" spans="76:78" x14ac:dyDescent="0.2">
      <c r="BX127" s="2"/>
      <c r="BY127" s="2"/>
      <c r="BZ127" s="2"/>
    </row>
    <row r="128" spans="76:78" x14ac:dyDescent="0.2">
      <c r="BX128" s="2"/>
      <c r="BY128" s="2"/>
      <c r="BZ128" s="2"/>
    </row>
    <row r="129" spans="76:78" x14ac:dyDescent="0.2">
      <c r="BX129" s="2"/>
      <c r="BY129" s="2"/>
      <c r="BZ129" s="2"/>
    </row>
    <row r="130" spans="76:78" x14ac:dyDescent="0.2">
      <c r="BX130" s="2"/>
      <c r="BY130" s="2"/>
      <c r="BZ130" s="2"/>
    </row>
    <row r="131" spans="76:78" x14ac:dyDescent="0.2">
      <c r="BX131" s="2"/>
      <c r="BY131" s="2"/>
      <c r="BZ131" s="2"/>
    </row>
    <row r="132" spans="76:78" x14ac:dyDescent="0.2">
      <c r="BX132" s="2"/>
      <c r="BY132" s="2"/>
      <c r="BZ132" s="2"/>
    </row>
    <row r="133" spans="76:78" x14ac:dyDescent="0.2">
      <c r="BX133" s="2"/>
      <c r="BY133" s="2"/>
      <c r="BZ133" s="2"/>
    </row>
    <row r="134" spans="76:78" x14ac:dyDescent="0.2">
      <c r="BX134" s="2"/>
      <c r="BY134" s="2"/>
      <c r="BZ134" s="2"/>
    </row>
    <row r="135" spans="76:78" x14ac:dyDescent="0.2">
      <c r="BX135" s="2"/>
      <c r="BY135" s="2"/>
      <c r="BZ135" s="2"/>
    </row>
    <row r="136" spans="76:78" x14ac:dyDescent="0.2">
      <c r="BX136" s="2"/>
      <c r="BY136" s="2"/>
      <c r="BZ136" s="2"/>
    </row>
    <row r="137" spans="76:78" x14ac:dyDescent="0.2">
      <c r="BX137" s="2"/>
      <c r="BY137" s="2"/>
      <c r="BZ137" s="2"/>
    </row>
    <row r="138" spans="76:78" x14ac:dyDescent="0.2">
      <c r="BX138" s="2"/>
      <c r="BY138" s="2"/>
      <c r="BZ138" s="2"/>
    </row>
    <row r="139" spans="76:78" x14ac:dyDescent="0.2">
      <c r="BX139" s="2"/>
      <c r="BY139" s="2"/>
      <c r="BZ139" s="2"/>
    </row>
    <row r="140" spans="76:78" x14ac:dyDescent="0.2">
      <c r="BX140" s="2"/>
      <c r="BY140" s="2"/>
      <c r="BZ140" s="2"/>
    </row>
    <row r="141" spans="76:78" x14ac:dyDescent="0.2">
      <c r="BX141" s="2"/>
      <c r="BY141" s="2"/>
      <c r="BZ141" s="2"/>
    </row>
    <row r="142" spans="76:78" x14ac:dyDescent="0.2">
      <c r="BX142" s="2"/>
      <c r="BY142" s="2"/>
      <c r="BZ142" s="2"/>
    </row>
    <row r="143" spans="76:78" x14ac:dyDescent="0.2">
      <c r="BX143" s="2"/>
      <c r="BY143" s="2"/>
      <c r="BZ143" s="2"/>
    </row>
    <row r="144" spans="76:78" x14ac:dyDescent="0.2">
      <c r="BX144" s="2"/>
      <c r="BY144" s="2"/>
      <c r="BZ144" s="2"/>
    </row>
    <row r="145" spans="76:78" x14ac:dyDescent="0.2">
      <c r="BX145" s="2"/>
      <c r="BY145" s="2"/>
      <c r="BZ145" s="2"/>
    </row>
    <row r="146" spans="76:78" x14ac:dyDescent="0.2">
      <c r="BX146" s="2"/>
      <c r="BY146" s="2"/>
      <c r="BZ146" s="2"/>
    </row>
    <row r="147" spans="76:78" x14ac:dyDescent="0.2">
      <c r="BX147" s="2"/>
      <c r="BY147" s="2"/>
      <c r="BZ147" s="2"/>
    </row>
    <row r="148" spans="76:78" x14ac:dyDescent="0.2">
      <c r="BX148" s="2"/>
      <c r="BY148" s="2"/>
      <c r="BZ148" s="2"/>
    </row>
    <row r="149" spans="76:78" x14ac:dyDescent="0.2">
      <c r="BX149" s="2"/>
      <c r="BY149" s="2"/>
      <c r="BZ149" s="2"/>
    </row>
    <row r="150" spans="76:78" x14ac:dyDescent="0.2">
      <c r="BX150" s="2"/>
      <c r="BY150" s="2"/>
      <c r="BZ150" s="2"/>
    </row>
    <row r="151" spans="76:78" x14ac:dyDescent="0.2">
      <c r="BX151" s="2"/>
      <c r="BY151" s="2"/>
      <c r="BZ151" s="2"/>
    </row>
    <row r="152" spans="76:78" x14ac:dyDescent="0.2">
      <c r="BX152" s="2"/>
      <c r="BY152" s="2"/>
      <c r="BZ152" s="2"/>
    </row>
    <row r="153" spans="76:78" x14ac:dyDescent="0.2">
      <c r="BX153" s="2"/>
      <c r="BY153" s="2"/>
      <c r="BZ153" s="2"/>
    </row>
    <row r="154" spans="76:78" x14ac:dyDescent="0.2">
      <c r="BX154" s="2"/>
      <c r="BY154" s="2"/>
      <c r="BZ154" s="2"/>
    </row>
    <row r="155" spans="76:78" x14ac:dyDescent="0.2">
      <c r="BX155" s="2"/>
      <c r="BY155" s="2"/>
      <c r="BZ155" s="2"/>
    </row>
    <row r="156" spans="76:78" x14ac:dyDescent="0.2">
      <c r="BX156" s="2"/>
      <c r="BY156" s="2"/>
      <c r="BZ156" s="2"/>
    </row>
    <row r="157" spans="76:78" x14ac:dyDescent="0.2">
      <c r="BX157" s="2"/>
      <c r="BY157" s="2"/>
      <c r="BZ157" s="2"/>
    </row>
    <row r="158" spans="76:78" x14ac:dyDescent="0.2">
      <c r="BX158" s="2"/>
      <c r="BY158" s="2"/>
      <c r="BZ158" s="2"/>
    </row>
    <row r="159" spans="76:78" x14ac:dyDescent="0.2">
      <c r="BX159" s="2"/>
      <c r="BY159" s="2"/>
      <c r="BZ159" s="2"/>
    </row>
    <row r="160" spans="76:78" x14ac:dyDescent="0.2">
      <c r="BX160" s="2"/>
      <c r="BY160" s="2"/>
      <c r="BZ160" s="2"/>
    </row>
    <row r="161" spans="76:78" x14ac:dyDescent="0.2">
      <c r="BX161" s="2"/>
      <c r="BY161" s="2"/>
      <c r="BZ161" s="2"/>
    </row>
    <row r="162" spans="76:78" x14ac:dyDescent="0.2">
      <c r="BX162" s="2"/>
      <c r="BY162" s="2"/>
      <c r="BZ162" s="2"/>
    </row>
    <row r="163" spans="76:78" x14ac:dyDescent="0.2">
      <c r="BX163" s="2"/>
      <c r="BY163" s="2"/>
      <c r="BZ163" s="2"/>
    </row>
    <row r="164" spans="76:78" x14ac:dyDescent="0.2">
      <c r="BX164" s="2"/>
      <c r="BY164" s="2"/>
      <c r="BZ164" s="2"/>
    </row>
    <row r="165" spans="76:78" x14ac:dyDescent="0.2">
      <c r="BX165" s="2"/>
      <c r="BY165" s="2"/>
      <c r="BZ165" s="2"/>
    </row>
    <row r="166" spans="76:78" x14ac:dyDescent="0.2">
      <c r="BX166" s="2"/>
      <c r="BY166" s="2"/>
      <c r="BZ166" s="2"/>
    </row>
    <row r="167" spans="76:78" x14ac:dyDescent="0.2">
      <c r="BX167" s="2"/>
      <c r="BY167" s="2"/>
      <c r="BZ167" s="2"/>
    </row>
    <row r="168" spans="76:78" x14ac:dyDescent="0.2">
      <c r="BX168" s="2"/>
      <c r="BY168" s="2"/>
      <c r="BZ168" s="2"/>
    </row>
    <row r="169" spans="76:78" x14ac:dyDescent="0.2">
      <c r="BX169" s="2"/>
      <c r="BY169" s="2"/>
      <c r="BZ169" s="2"/>
    </row>
    <row r="170" spans="76:78" x14ac:dyDescent="0.2">
      <c r="BX170" s="2"/>
      <c r="BY170" s="2"/>
      <c r="BZ170" s="2"/>
    </row>
    <row r="171" spans="76:78" x14ac:dyDescent="0.2">
      <c r="BX171" s="2"/>
      <c r="BY171" s="2"/>
      <c r="BZ171" s="2"/>
    </row>
    <row r="172" spans="76:78" x14ac:dyDescent="0.2">
      <c r="BX172" s="2"/>
      <c r="BY172" s="2"/>
      <c r="BZ172" s="2"/>
    </row>
    <row r="173" spans="76:78" x14ac:dyDescent="0.2">
      <c r="BX173" s="2"/>
      <c r="BY173" s="2"/>
      <c r="BZ173" s="2"/>
    </row>
    <row r="174" spans="76:78" x14ac:dyDescent="0.2">
      <c r="BX174" s="2"/>
      <c r="BY174" s="2"/>
      <c r="BZ174" s="2"/>
    </row>
    <row r="175" spans="76:78" x14ac:dyDescent="0.2">
      <c r="BX175" s="2"/>
      <c r="BY175" s="2"/>
      <c r="BZ175" s="2"/>
    </row>
    <row r="176" spans="76:78" x14ac:dyDescent="0.2">
      <c r="BX176" s="2"/>
      <c r="BY176" s="2"/>
      <c r="BZ176" s="2"/>
    </row>
    <row r="177" spans="76:78" x14ac:dyDescent="0.2">
      <c r="BX177" s="2"/>
      <c r="BY177" s="2"/>
      <c r="BZ177" s="2"/>
    </row>
    <row r="178" spans="76:78" x14ac:dyDescent="0.2">
      <c r="BX178" s="2"/>
      <c r="BY178" s="2"/>
      <c r="BZ178" s="2"/>
    </row>
    <row r="179" spans="76:78" x14ac:dyDescent="0.2">
      <c r="BX179" s="2"/>
      <c r="BY179" s="2"/>
      <c r="BZ179" s="2"/>
    </row>
    <row r="180" spans="76:78" x14ac:dyDescent="0.2">
      <c r="BX180" s="2"/>
      <c r="BY180" s="2"/>
      <c r="BZ180" s="2"/>
    </row>
    <row r="181" spans="76:78" x14ac:dyDescent="0.2">
      <c r="BX181" s="2"/>
      <c r="BY181" s="2"/>
      <c r="BZ181" s="2"/>
    </row>
    <row r="182" spans="76:78" x14ac:dyDescent="0.2">
      <c r="BX182" s="2"/>
      <c r="BY182" s="2"/>
      <c r="BZ182" s="2"/>
    </row>
    <row r="183" spans="76:78" x14ac:dyDescent="0.2">
      <c r="BX183" s="2"/>
      <c r="BY183" s="2"/>
      <c r="BZ183" s="2"/>
    </row>
    <row r="184" spans="76:78" x14ac:dyDescent="0.2">
      <c r="BX184" s="2"/>
      <c r="BY184" s="2"/>
      <c r="BZ184" s="2"/>
    </row>
    <row r="185" spans="76:78" x14ac:dyDescent="0.2">
      <c r="BX185" s="2"/>
      <c r="BY185" s="2"/>
      <c r="BZ185" s="2"/>
    </row>
    <row r="186" spans="76:78" x14ac:dyDescent="0.2">
      <c r="BX186" s="2"/>
      <c r="BY186" s="2"/>
      <c r="BZ186" s="2"/>
    </row>
    <row r="187" spans="76:78" x14ac:dyDescent="0.2">
      <c r="BX187" s="2"/>
      <c r="BY187" s="2"/>
      <c r="BZ187" s="2"/>
    </row>
    <row r="188" spans="76:78" x14ac:dyDescent="0.2">
      <c r="BX188" s="2"/>
      <c r="BY188" s="2"/>
      <c r="BZ188" s="2"/>
    </row>
    <row r="189" spans="76:78" x14ac:dyDescent="0.2">
      <c r="BX189" s="2"/>
      <c r="BY189" s="2"/>
      <c r="BZ189" s="2"/>
    </row>
    <row r="190" spans="76:78" x14ac:dyDescent="0.2">
      <c r="BX190" s="2"/>
      <c r="BY190" s="2"/>
      <c r="BZ190" s="2"/>
    </row>
    <row r="191" spans="76:78" x14ac:dyDescent="0.2">
      <c r="BX191" s="2"/>
      <c r="BY191" s="2"/>
      <c r="BZ191" s="2"/>
    </row>
    <row r="192" spans="76:78" x14ac:dyDescent="0.2">
      <c r="BX192" s="2"/>
      <c r="BY192" s="2"/>
      <c r="BZ192" s="2"/>
    </row>
    <row r="193" spans="76:78" x14ac:dyDescent="0.2">
      <c r="BX193" s="2"/>
      <c r="BY193" s="2"/>
      <c r="BZ193" s="2"/>
    </row>
    <row r="194" spans="76:78" x14ac:dyDescent="0.2">
      <c r="BX194" s="2"/>
      <c r="BY194" s="2"/>
      <c r="BZ194" s="2"/>
    </row>
    <row r="195" spans="76:78" x14ac:dyDescent="0.2">
      <c r="BX195" s="2"/>
      <c r="BY195" s="2"/>
      <c r="BZ195" s="2"/>
    </row>
    <row r="196" spans="76:78" x14ac:dyDescent="0.2">
      <c r="BX196" s="2"/>
      <c r="BY196" s="2"/>
      <c r="BZ196" s="2"/>
    </row>
    <row r="197" spans="76:78" x14ac:dyDescent="0.2">
      <c r="BX197" s="2"/>
      <c r="BY197" s="2"/>
      <c r="BZ197" s="2"/>
    </row>
    <row r="198" spans="76:78" x14ac:dyDescent="0.2">
      <c r="BX198" s="2"/>
      <c r="BY198" s="2"/>
      <c r="BZ198" s="2"/>
    </row>
    <row r="199" spans="76:78" x14ac:dyDescent="0.2">
      <c r="BX199" s="2"/>
      <c r="BY199" s="2"/>
      <c r="BZ199" s="2"/>
    </row>
    <row r="200" spans="76:78" x14ac:dyDescent="0.2">
      <c r="BX200" s="2"/>
      <c r="BY200" s="2"/>
      <c r="BZ200" s="2"/>
    </row>
    <row r="201" spans="76:78" x14ac:dyDescent="0.2">
      <c r="BX201" s="2"/>
      <c r="BY201" s="2"/>
      <c r="BZ201" s="2"/>
    </row>
    <row r="202" spans="76:78" x14ac:dyDescent="0.2">
      <c r="BX202" s="2"/>
      <c r="BY202" s="2"/>
      <c r="BZ202" s="2"/>
    </row>
    <row r="203" spans="76:78" x14ac:dyDescent="0.2">
      <c r="BX203" s="2"/>
      <c r="BY203" s="2"/>
      <c r="BZ203" s="2"/>
    </row>
    <row r="204" spans="76:78" x14ac:dyDescent="0.2">
      <c r="BX204" s="2"/>
      <c r="BY204" s="2"/>
      <c r="BZ204" s="2"/>
    </row>
    <row r="205" spans="76:78" x14ac:dyDescent="0.2">
      <c r="BX205" s="2"/>
      <c r="BY205" s="2"/>
      <c r="BZ205" s="2"/>
    </row>
    <row r="206" spans="76:78" x14ac:dyDescent="0.2">
      <c r="BX206" s="2"/>
      <c r="BY206" s="2"/>
      <c r="BZ206" s="2"/>
    </row>
    <row r="207" spans="76:78" x14ac:dyDescent="0.2">
      <c r="BX207" s="2"/>
      <c r="BY207" s="2"/>
      <c r="BZ207" s="2"/>
    </row>
    <row r="208" spans="76:78" x14ac:dyDescent="0.2">
      <c r="BX208" s="2"/>
      <c r="BY208" s="2"/>
      <c r="BZ208" s="2"/>
    </row>
    <row r="209" spans="76:78" x14ac:dyDescent="0.2">
      <c r="BX209" s="2"/>
      <c r="BY209" s="2"/>
      <c r="BZ209" s="2"/>
    </row>
    <row r="210" spans="76:78" x14ac:dyDescent="0.2">
      <c r="BX210" s="2"/>
      <c r="BY210" s="2"/>
      <c r="BZ210" s="2"/>
    </row>
    <row r="211" spans="76:78" x14ac:dyDescent="0.2">
      <c r="BX211" s="2"/>
      <c r="BY211" s="2"/>
      <c r="BZ211" s="2"/>
    </row>
    <row r="212" spans="76:78" x14ac:dyDescent="0.2">
      <c r="BX212" s="2"/>
      <c r="BY212" s="2"/>
      <c r="BZ212" s="2"/>
    </row>
    <row r="213" spans="76:78" x14ac:dyDescent="0.2">
      <c r="BX213" s="2"/>
      <c r="BY213" s="2"/>
      <c r="BZ213" s="2"/>
    </row>
    <row r="214" spans="76:78" x14ac:dyDescent="0.2">
      <c r="BX214" s="2"/>
      <c r="BY214" s="2"/>
      <c r="BZ214" s="2"/>
    </row>
    <row r="215" spans="76:78" x14ac:dyDescent="0.2">
      <c r="BX215" s="2"/>
      <c r="BY215" s="2"/>
      <c r="BZ215" s="2"/>
    </row>
    <row r="216" spans="76:78" x14ac:dyDescent="0.2">
      <c r="BX216" s="2"/>
      <c r="BY216" s="2"/>
      <c r="BZ216" s="2"/>
    </row>
    <row r="217" spans="76:78" x14ac:dyDescent="0.2">
      <c r="BX217" s="2"/>
      <c r="BY217" s="2"/>
      <c r="BZ217" s="2"/>
    </row>
    <row r="218" spans="76:78" x14ac:dyDescent="0.2">
      <c r="BX218" s="2"/>
      <c r="BY218" s="2"/>
      <c r="BZ218" s="2"/>
    </row>
    <row r="219" spans="76:78" x14ac:dyDescent="0.2">
      <c r="BX219" s="2"/>
      <c r="BY219" s="2"/>
      <c r="BZ219" s="2"/>
    </row>
    <row r="220" spans="76:78" x14ac:dyDescent="0.2">
      <c r="BX220" s="2"/>
      <c r="BY220" s="2"/>
      <c r="BZ220" s="2"/>
    </row>
    <row r="221" spans="76:78" x14ac:dyDescent="0.2">
      <c r="BX221" s="2"/>
      <c r="BY221" s="2"/>
      <c r="BZ221" s="2"/>
    </row>
    <row r="222" spans="76:78" x14ac:dyDescent="0.2">
      <c r="BX222" s="2"/>
      <c r="BY222" s="2"/>
      <c r="BZ222" s="2"/>
    </row>
    <row r="223" spans="76:78" x14ac:dyDescent="0.2">
      <c r="BX223" s="2"/>
      <c r="BY223" s="2"/>
      <c r="BZ223" s="2"/>
    </row>
    <row r="224" spans="76:78" x14ac:dyDescent="0.2">
      <c r="BX224" s="2"/>
      <c r="BY224" s="2"/>
      <c r="BZ224" s="2"/>
    </row>
    <row r="225" spans="76:78" x14ac:dyDescent="0.2">
      <c r="BX225" s="2"/>
      <c r="BY225" s="2"/>
      <c r="BZ225" s="2"/>
    </row>
    <row r="226" spans="76:78" x14ac:dyDescent="0.2">
      <c r="BX226" s="2"/>
      <c r="BY226" s="2"/>
      <c r="BZ226" s="2"/>
    </row>
    <row r="227" spans="76:78" x14ac:dyDescent="0.2">
      <c r="BX227" s="2"/>
      <c r="BY227" s="2"/>
      <c r="BZ227" s="2"/>
    </row>
    <row r="228" spans="76:78" x14ac:dyDescent="0.2">
      <c r="BX228" s="2"/>
      <c r="BY228" s="2"/>
      <c r="BZ228" s="2"/>
    </row>
    <row r="229" spans="76:78" x14ac:dyDescent="0.2">
      <c r="BX229" s="2"/>
      <c r="BY229" s="2"/>
      <c r="BZ229" s="2"/>
    </row>
    <row r="230" spans="76:78" x14ac:dyDescent="0.2">
      <c r="BX230" s="2"/>
      <c r="BY230" s="2"/>
      <c r="BZ230" s="2"/>
    </row>
    <row r="231" spans="76:78" x14ac:dyDescent="0.2">
      <c r="BX231" s="2"/>
      <c r="BY231" s="2"/>
      <c r="BZ231" s="2"/>
    </row>
    <row r="232" spans="76:78" x14ac:dyDescent="0.2">
      <c r="BX232" s="2"/>
      <c r="BY232" s="2"/>
      <c r="BZ232" s="2"/>
    </row>
    <row r="233" spans="76:78" x14ac:dyDescent="0.2">
      <c r="BX233" s="2"/>
      <c r="BY233" s="2"/>
      <c r="BZ233" s="2"/>
    </row>
    <row r="234" spans="76:78" x14ac:dyDescent="0.2">
      <c r="BX234" s="2"/>
      <c r="BY234" s="2"/>
      <c r="BZ234" s="2"/>
    </row>
    <row r="235" spans="76:78" x14ac:dyDescent="0.2">
      <c r="BX235" s="2"/>
      <c r="BY235" s="2"/>
      <c r="BZ235" s="2"/>
    </row>
    <row r="236" spans="76:78" x14ac:dyDescent="0.2">
      <c r="BX236" s="2"/>
      <c r="BY236" s="2"/>
      <c r="BZ236" s="2"/>
    </row>
    <row r="237" spans="76:78" x14ac:dyDescent="0.2">
      <c r="BX237" s="2"/>
      <c r="BY237" s="2"/>
      <c r="BZ237" s="2"/>
    </row>
    <row r="238" spans="76:78" x14ac:dyDescent="0.2">
      <c r="BX238" s="2"/>
      <c r="BY238" s="2"/>
      <c r="BZ238" s="2"/>
    </row>
    <row r="239" spans="76:78" x14ac:dyDescent="0.2">
      <c r="BX239" s="2"/>
      <c r="BY239" s="2"/>
      <c r="BZ239" s="2"/>
    </row>
    <row r="240" spans="76:78" x14ac:dyDescent="0.2">
      <c r="BX240" s="2"/>
      <c r="BY240" s="2"/>
      <c r="BZ240" s="2"/>
    </row>
    <row r="241" spans="76:78" x14ac:dyDescent="0.2">
      <c r="BX241" s="2"/>
      <c r="BY241" s="2"/>
      <c r="BZ241" s="2"/>
    </row>
    <row r="242" spans="76:78" x14ac:dyDescent="0.2">
      <c r="BX242" s="2"/>
      <c r="BY242" s="2"/>
      <c r="BZ242" s="2"/>
    </row>
    <row r="243" spans="76:78" x14ac:dyDescent="0.2">
      <c r="BX243" s="2"/>
      <c r="BY243" s="2"/>
      <c r="BZ243" s="2"/>
    </row>
    <row r="244" spans="76:78" x14ac:dyDescent="0.2">
      <c r="BX244" s="2"/>
      <c r="BY244" s="2"/>
      <c r="BZ244" s="2"/>
    </row>
    <row r="245" spans="76:78" x14ac:dyDescent="0.2">
      <c r="BX245" s="2"/>
      <c r="BY245" s="2"/>
      <c r="BZ245" s="2"/>
    </row>
    <row r="246" spans="76:78" x14ac:dyDescent="0.2">
      <c r="BX246" s="2"/>
      <c r="BY246" s="2"/>
      <c r="BZ246" s="2"/>
    </row>
    <row r="247" spans="76:78" x14ac:dyDescent="0.2">
      <c r="BX247" s="2"/>
      <c r="BY247" s="2"/>
      <c r="BZ247" s="2"/>
    </row>
    <row r="248" spans="76:78" x14ac:dyDescent="0.2">
      <c r="BX248" s="2"/>
      <c r="BY248" s="2"/>
      <c r="BZ248" s="2"/>
    </row>
    <row r="249" spans="76:78" x14ac:dyDescent="0.2">
      <c r="BX249" s="2"/>
      <c r="BY249" s="2"/>
      <c r="BZ249" s="2"/>
    </row>
    <row r="250" spans="76:78" x14ac:dyDescent="0.2">
      <c r="BX250" s="2"/>
      <c r="BY250" s="2"/>
      <c r="BZ250" s="2"/>
    </row>
    <row r="251" spans="76:78" x14ac:dyDescent="0.2">
      <c r="BX251" s="2"/>
      <c r="BY251" s="2"/>
      <c r="BZ251" s="2"/>
    </row>
    <row r="252" spans="76:78" x14ac:dyDescent="0.2">
      <c r="BX252" s="2"/>
      <c r="BY252" s="2"/>
      <c r="BZ252" s="2"/>
    </row>
    <row r="253" spans="76:78" x14ac:dyDescent="0.2">
      <c r="BX253" s="2"/>
      <c r="BY253" s="2"/>
      <c r="BZ253" s="2"/>
    </row>
    <row r="254" spans="76:78" x14ac:dyDescent="0.2">
      <c r="BX254" s="2"/>
      <c r="BY254" s="2"/>
      <c r="BZ254" s="2"/>
    </row>
    <row r="255" spans="76:78" x14ac:dyDescent="0.2">
      <c r="BX255" s="2"/>
      <c r="BY255" s="2"/>
      <c r="BZ255" s="2"/>
    </row>
    <row r="256" spans="76:78" x14ac:dyDescent="0.2">
      <c r="BX256" s="2"/>
      <c r="BY256" s="2"/>
      <c r="BZ256" s="2"/>
    </row>
    <row r="257" spans="76:78" x14ac:dyDescent="0.2">
      <c r="BX257" s="2"/>
      <c r="BY257" s="2"/>
      <c r="BZ257" s="2"/>
    </row>
    <row r="258" spans="76:78" x14ac:dyDescent="0.2">
      <c r="BX258" s="2"/>
      <c r="BY258" s="2"/>
      <c r="BZ258" s="2"/>
    </row>
    <row r="259" spans="76:78" x14ac:dyDescent="0.2">
      <c r="BX259" s="2"/>
      <c r="BY259" s="2"/>
      <c r="BZ259" s="2"/>
    </row>
    <row r="260" spans="76:78" x14ac:dyDescent="0.2">
      <c r="BX260" s="2"/>
      <c r="BY260" s="2"/>
      <c r="BZ260" s="2"/>
    </row>
    <row r="261" spans="76:78" x14ac:dyDescent="0.2">
      <c r="BX261" s="2"/>
      <c r="BY261" s="2"/>
      <c r="BZ261" s="2"/>
    </row>
    <row r="262" spans="76:78" x14ac:dyDescent="0.2">
      <c r="BX262" s="2"/>
      <c r="BY262" s="2"/>
      <c r="BZ262" s="2"/>
    </row>
    <row r="263" spans="76:78" x14ac:dyDescent="0.2">
      <c r="BX263" s="2"/>
      <c r="BY263" s="2"/>
      <c r="BZ263" s="2"/>
    </row>
  </sheetData>
  <sheetProtection selectLockedCells="1"/>
  <mergeCells count="71">
    <mergeCell ref="BQ31:BS31"/>
    <mergeCell ref="BM27:BP27"/>
    <mergeCell ref="AS31:AV31"/>
    <mergeCell ref="BE30:BH30"/>
    <mergeCell ref="BI30:BL30"/>
    <mergeCell ref="BE27:BH27"/>
    <mergeCell ref="BI27:BL27"/>
    <mergeCell ref="AW31:AZ31"/>
    <mergeCell ref="BA31:BD31"/>
    <mergeCell ref="BM29:BP29"/>
    <mergeCell ref="AS30:AV30"/>
    <mergeCell ref="BQ27:BS27"/>
    <mergeCell ref="BQ28:BS28"/>
    <mergeCell ref="BQ29:BS29"/>
    <mergeCell ref="BQ30:BS30"/>
    <mergeCell ref="BQ33:BT33"/>
    <mergeCell ref="AW32:AZ32"/>
    <mergeCell ref="BA32:BD32"/>
    <mergeCell ref="BE32:BH32"/>
    <mergeCell ref="BI32:BL32"/>
    <mergeCell ref="BM32:BP32"/>
    <mergeCell ref="AW33:AZ33"/>
    <mergeCell ref="BA33:BD33"/>
    <mergeCell ref="BE33:BH33"/>
    <mergeCell ref="BI33:BL33"/>
    <mergeCell ref="BM33:BP33"/>
    <mergeCell ref="BQ32:BS32"/>
    <mergeCell ref="AE33:AM33"/>
    <mergeCell ref="AE29:AJ29"/>
    <mergeCell ref="AE30:AJ30"/>
    <mergeCell ref="AE31:AJ31"/>
    <mergeCell ref="AE32:AJ32"/>
    <mergeCell ref="AE27:AJ27"/>
    <mergeCell ref="AS29:AV29"/>
    <mergeCell ref="AW29:AZ29"/>
    <mergeCell ref="BA29:BD29"/>
    <mergeCell ref="AE28:AJ28"/>
    <mergeCell ref="AK27:AR27"/>
    <mergeCell ref="AS27:AV27"/>
    <mergeCell ref="AW27:AZ27"/>
    <mergeCell ref="BA27:BD27"/>
    <mergeCell ref="AS28:AV28"/>
    <mergeCell ref="AW28:AZ28"/>
    <mergeCell ref="BA28:BD28"/>
    <mergeCell ref="AS32:AV32"/>
    <mergeCell ref="AS33:AV33"/>
    <mergeCell ref="BD21:BG21"/>
    <mergeCell ref="BH21:BK21"/>
    <mergeCell ref="BL21:BO21"/>
    <mergeCell ref="BM30:BP30"/>
    <mergeCell ref="BM28:BP28"/>
    <mergeCell ref="BE28:BH28"/>
    <mergeCell ref="BI28:BL28"/>
    <mergeCell ref="BE31:BH31"/>
    <mergeCell ref="BE29:BH29"/>
    <mergeCell ref="BI29:BL29"/>
    <mergeCell ref="BI31:BL31"/>
    <mergeCell ref="AW30:AZ30"/>
    <mergeCell ref="BA30:BD30"/>
    <mergeCell ref="BM31:BP31"/>
    <mergeCell ref="BP21:BS21"/>
    <mergeCell ref="AN22:AU22"/>
    <mergeCell ref="AV22:BC22"/>
    <mergeCell ref="BD22:BK22"/>
    <mergeCell ref="BL22:BS22"/>
    <mergeCell ref="AZ21:BC21"/>
    <mergeCell ref="AF21:AI21"/>
    <mergeCell ref="AJ21:AM21"/>
    <mergeCell ref="AN21:AQ21"/>
    <mergeCell ref="AR21:AU21"/>
    <mergeCell ref="AV21:AY21"/>
  </mergeCells>
  <pageMargins left="0.23622047244094491" right="0.59055118110236227" top="0.59055118110236227" bottom="0.39370078740157483" header="0.31496062992125984" footer="0.23622047244094491"/>
  <pageSetup paperSize="9" orientation="portrait" r:id="rId1"/>
  <colBreaks count="1" manualBreakCount="1">
    <brk id="2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Instellingen</vt:lpstr>
      <vt:lpstr>Methode</vt:lpstr>
      <vt:lpstr>Software</vt:lpstr>
      <vt:lpstr>Blad3</vt:lpstr>
      <vt:lpstr>Blad1</vt:lpstr>
      <vt:lpstr>Blad2</vt:lpstr>
      <vt:lpstr>Taalmaker</vt:lpstr>
      <vt:lpstr>Methode!Afdrukbereik</vt:lpstr>
      <vt:lpstr>Software!Afdrukbereik</vt:lpstr>
      <vt:lpstr>Taalmaker!Afdrukbereik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Clabbers</dc:creator>
  <cp:lastModifiedBy>Salina van der Pluijm</cp:lastModifiedBy>
  <cp:lastPrinted>2016-09-02T11:50:24Z</cp:lastPrinted>
  <dcterms:created xsi:type="dcterms:W3CDTF">2016-07-13T08:31:39Z</dcterms:created>
  <dcterms:modified xsi:type="dcterms:W3CDTF">2019-01-10T16:30:20Z</dcterms:modified>
</cp:coreProperties>
</file>